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128" documentId="8_{228E890C-DE6A-436C-8DF3-82307234C1F5}" xr6:coauthVersionLast="47" xr6:coauthVersionMax="47" xr10:uidLastSave="{E31462EA-30F8-4C09-8C68-F01E0C278E5C}"/>
  <bookViews>
    <workbookView xWindow="-110" yWindow="-110" windowWidth="19420" windowHeight="10420" firstSheet="2" activeTab="3" xr2:uid="{06B515F7-E87C-2243-9948-31443E7670DF}"/>
  </bookViews>
  <sheets>
    <sheet name="Results &quot;Variant&quot; samples" sheetId="9" r:id="rId1"/>
    <sheet name="Results &quot;Variant&quot; samples (2)" sheetId="12" r:id="rId2"/>
    <sheet name="Results N2 N1 &quot;Regular&quot; samples" sheetId="11" r:id="rId3"/>
    <sheet name="Results N2 N1 &quot;Regular&quot; sam (2)" sheetId="13" r:id="rId4"/>
    <sheet name="Variant ddPCR data" sheetId="8" r:id="rId5"/>
    <sheet name="Variant N1 N2 ddPCR data" sheetId="10" r:id="rId6"/>
    <sheet name="Layout N1 N2" sheetId="5" r:id="rId7"/>
    <sheet name="Regular N1 N2 ddPCR data" sheetId="3" r:id="rId8"/>
    <sheet name="Layout Variant assays" sheetId="1" r:id="rId9"/>
    <sheet name="Figures" sheetId="7" r:id="rId10"/>
  </sheets>
  <definedNames>
    <definedName name="_xlnm._FilterDatabase" localSheetId="7" hidden="1">'Regular N1 N2 ddPCR data'!$A$1:$BK$1</definedName>
    <definedName name="_xlnm._FilterDatabase" localSheetId="0" hidden="1">'Results "Variant" samples'!$B$2:$J$2</definedName>
    <definedName name="_xlnm._FilterDatabase" localSheetId="1" hidden="1">'Results "Variant" samples (2)'!$B$2:$G$2</definedName>
    <definedName name="_xlnm._FilterDatabase" localSheetId="2" hidden="1">'Results N2 N1 "Regular" samples'!$B$2:$E$2</definedName>
    <definedName name="_xlnm._FilterDatabase" localSheetId="4" hidden="1">'Variant ddPCR data'!$A$1:$AY$1</definedName>
    <definedName name="_xlnm._FilterDatabase" localSheetId="5" hidden="1">'Variant N1 N2 ddPCR data'!$A$1:$BF$1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" i="8" l="1"/>
  <c r="F3" i="8"/>
  <c r="E4" i="8"/>
  <c r="F4" i="8"/>
  <c r="E5" i="8"/>
  <c r="F5" i="8"/>
  <c r="E6" i="8"/>
  <c r="F6" i="8"/>
  <c r="E7" i="8"/>
  <c r="F7" i="8"/>
  <c r="E8" i="8"/>
  <c r="F8" i="8"/>
  <c r="E9" i="8"/>
  <c r="F9" i="8"/>
  <c r="E10" i="8"/>
  <c r="F10" i="8"/>
  <c r="E11" i="8"/>
  <c r="F11" i="8"/>
  <c r="E12" i="8"/>
  <c r="F12" i="8"/>
  <c r="E13" i="8"/>
  <c r="F13" i="8"/>
  <c r="E14" i="8"/>
  <c r="F14" i="8"/>
  <c r="E15" i="8"/>
  <c r="F15" i="8"/>
  <c r="E16" i="8"/>
  <c r="F16" i="8"/>
  <c r="E17" i="8"/>
  <c r="F17" i="8"/>
  <c r="E18" i="8"/>
  <c r="F18" i="8"/>
  <c r="E19" i="8"/>
  <c r="F19" i="8"/>
  <c r="E20" i="8"/>
  <c r="F20" i="8"/>
  <c r="E21" i="8"/>
  <c r="F21" i="8"/>
  <c r="E22" i="8"/>
  <c r="F22" i="8"/>
  <c r="E23" i="8"/>
  <c r="F23" i="8"/>
  <c r="E24" i="8"/>
  <c r="F24" i="8"/>
  <c r="E25" i="8"/>
  <c r="F25" i="8"/>
  <c r="E26" i="8"/>
  <c r="F26" i="8"/>
  <c r="E27" i="8"/>
  <c r="F27" i="8"/>
  <c r="E28" i="8"/>
  <c r="F28" i="8"/>
  <c r="E29" i="8"/>
  <c r="F29" i="8"/>
  <c r="E30" i="8"/>
  <c r="F30" i="8"/>
  <c r="E31" i="8"/>
  <c r="F31" i="8"/>
  <c r="E32" i="8"/>
  <c r="F32" i="8"/>
  <c r="E33" i="8"/>
  <c r="F33" i="8"/>
  <c r="E34" i="8"/>
  <c r="F34" i="8"/>
  <c r="E35" i="8"/>
  <c r="F35" i="8"/>
  <c r="E36" i="8"/>
  <c r="F36" i="8"/>
  <c r="E37" i="8"/>
  <c r="F37" i="8"/>
  <c r="E38" i="8"/>
  <c r="F38" i="8"/>
  <c r="E39" i="8"/>
  <c r="F39" i="8"/>
  <c r="E40" i="8"/>
  <c r="F40" i="8"/>
  <c r="E41" i="8"/>
  <c r="F41" i="8"/>
  <c r="E42" i="8"/>
  <c r="F42" i="8"/>
  <c r="E43" i="8"/>
  <c r="F43" i="8"/>
  <c r="E44" i="8"/>
  <c r="F44" i="8"/>
  <c r="E45" i="8"/>
  <c r="F45" i="8"/>
  <c r="E46" i="8"/>
  <c r="F46" i="8"/>
  <c r="E47" i="8"/>
  <c r="F47" i="8"/>
  <c r="E48" i="8"/>
  <c r="F48" i="8"/>
  <c r="E49" i="8"/>
  <c r="F49" i="8"/>
  <c r="E50" i="8"/>
  <c r="F50" i="8"/>
  <c r="E51" i="8"/>
  <c r="F51" i="8"/>
  <c r="E52" i="8"/>
  <c r="F52" i="8"/>
  <c r="E53" i="8"/>
  <c r="F53" i="8"/>
  <c r="E54" i="8"/>
  <c r="F54" i="8"/>
  <c r="E55" i="8"/>
  <c r="F55" i="8"/>
  <c r="E56" i="8"/>
  <c r="F56" i="8"/>
  <c r="E57" i="8"/>
  <c r="F57" i="8"/>
  <c r="E58" i="8"/>
  <c r="F58" i="8"/>
  <c r="E59" i="8"/>
  <c r="F59" i="8"/>
  <c r="E60" i="8"/>
  <c r="F60" i="8"/>
  <c r="E61" i="8"/>
  <c r="F61" i="8"/>
  <c r="E62" i="8"/>
  <c r="F62" i="8"/>
  <c r="E63" i="8"/>
  <c r="F63" i="8"/>
  <c r="E64" i="8"/>
  <c r="F64" i="8"/>
  <c r="E65" i="8"/>
  <c r="F65" i="8"/>
  <c r="E66" i="8"/>
  <c r="F66" i="8"/>
  <c r="E67" i="8"/>
  <c r="F67" i="8"/>
  <c r="E68" i="8"/>
  <c r="F68" i="8"/>
  <c r="E69" i="8"/>
  <c r="F69" i="8"/>
  <c r="E70" i="8"/>
  <c r="F70" i="8"/>
  <c r="E71" i="8"/>
  <c r="F71" i="8"/>
  <c r="E72" i="8"/>
  <c r="F72" i="8"/>
  <c r="E73" i="8"/>
  <c r="F73" i="8"/>
  <c r="E74" i="8"/>
  <c r="F74" i="8"/>
  <c r="E75" i="8"/>
  <c r="F75" i="8"/>
  <c r="E76" i="8"/>
  <c r="F76" i="8"/>
  <c r="E77" i="8"/>
  <c r="F77" i="8"/>
  <c r="E78" i="8"/>
  <c r="F78" i="8"/>
  <c r="E79" i="8"/>
  <c r="F79" i="8"/>
  <c r="E80" i="8"/>
  <c r="F80" i="8"/>
  <c r="E81" i="8"/>
  <c r="F81" i="8"/>
  <c r="E82" i="8"/>
  <c r="F82" i="8"/>
  <c r="E83" i="8"/>
  <c r="F83" i="8"/>
  <c r="E84" i="8"/>
  <c r="F84" i="8"/>
  <c r="E85" i="8"/>
  <c r="F85" i="8"/>
  <c r="E86" i="8"/>
  <c r="F86" i="8"/>
  <c r="E87" i="8"/>
  <c r="F87" i="8"/>
  <c r="E88" i="8"/>
  <c r="F88" i="8"/>
  <c r="E89" i="8"/>
  <c r="F89" i="8"/>
  <c r="E90" i="8"/>
  <c r="F90" i="8"/>
  <c r="E91" i="8"/>
  <c r="F91" i="8"/>
  <c r="E92" i="8"/>
  <c r="F92" i="8"/>
  <c r="E93" i="8"/>
  <c r="F93" i="8"/>
  <c r="E94" i="8"/>
  <c r="F94" i="8"/>
  <c r="E95" i="8"/>
  <c r="F95" i="8"/>
  <c r="E96" i="8"/>
  <c r="F96" i="8"/>
  <c r="E97" i="8"/>
  <c r="F97" i="8"/>
  <c r="E98" i="8"/>
  <c r="F98" i="8"/>
  <c r="E99" i="8"/>
  <c r="F99" i="8"/>
  <c r="E100" i="8"/>
  <c r="F100" i="8"/>
  <c r="E101" i="8"/>
  <c r="F101" i="8"/>
  <c r="E102" i="8"/>
  <c r="F102" i="8"/>
  <c r="E103" i="8"/>
  <c r="F103" i="8"/>
  <c r="E104" i="8"/>
  <c r="F104" i="8"/>
  <c r="E105" i="8"/>
  <c r="F105" i="8"/>
  <c r="E106" i="8"/>
  <c r="F106" i="8"/>
  <c r="E107" i="8"/>
  <c r="F107" i="8"/>
  <c r="E108" i="8"/>
  <c r="F108" i="8"/>
  <c r="E109" i="8"/>
  <c r="F109" i="8"/>
  <c r="E110" i="8"/>
  <c r="F110" i="8"/>
  <c r="E111" i="8"/>
  <c r="F111" i="8"/>
  <c r="E112" i="8"/>
  <c r="F112" i="8"/>
  <c r="E113" i="8"/>
  <c r="F113" i="8"/>
  <c r="E114" i="8"/>
  <c r="F114" i="8"/>
  <c r="E115" i="8"/>
  <c r="F115" i="8"/>
  <c r="E116" i="8"/>
  <c r="F116" i="8"/>
  <c r="E117" i="8"/>
  <c r="F117" i="8"/>
  <c r="E118" i="8"/>
  <c r="F118" i="8"/>
  <c r="E119" i="8"/>
  <c r="F119" i="8"/>
  <c r="E120" i="8"/>
  <c r="F120" i="8"/>
  <c r="E121" i="8"/>
  <c r="F121" i="8"/>
  <c r="E122" i="8"/>
  <c r="F122" i="8"/>
  <c r="E123" i="8"/>
  <c r="F123" i="8"/>
  <c r="E124" i="8"/>
  <c r="F124" i="8"/>
  <c r="E125" i="8"/>
  <c r="F125" i="8"/>
  <c r="E126" i="8"/>
  <c r="F126" i="8"/>
  <c r="E127" i="8"/>
  <c r="F127" i="8"/>
  <c r="E128" i="8"/>
  <c r="F128" i="8"/>
  <c r="E129" i="8"/>
  <c r="F129" i="8"/>
  <c r="E130" i="8"/>
  <c r="F130" i="8"/>
  <c r="E131" i="8"/>
  <c r="F131" i="8"/>
  <c r="E132" i="8"/>
  <c r="F132" i="8"/>
  <c r="E133" i="8"/>
  <c r="F133" i="8"/>
  <c r="E134" i="8"/>
  <c r="F134" i="8"/>
  <c r="E135" i="8"/>
  <c r="F135" i="8"/>
  <c r="E136" i="8"/>
  <c r="F136" i="8"/>
  <c r="E137" i="8"/>
  <c r="F137" i="8"/>
  <c r="E138" i="8"/>
  <c r="F138" i="8"/>
  <c r="E139" i="8"/>
  <c r="F139" i="8"/>
  <c r="E140" i="8"/>
  <c r="F140" i="8"/>
  <c r="E141" i="8"/>
  <c r="F141" i="8"/>
  <c r="E142" i="8"/>
  <c r="F142" i="8"/>
  <c r="E143" i="8"/>
  <c r="F143" i="8"/>
  <c r="E144" i="8"/>
  <c r="F144" i="8"/>
  <c r="E145" i="8"/>
  <c r="F145" i="8"/>
  <c r="F2" i="8"/>
  <c r="E2" i="8"/>
  <c r="E9" i="3"/>
  <c r="F9" i="3"/>
  <c r="E11" i="3"/>
  <c r="F11" i="3"/>
  <c r="E13" i="3"/>
  <c r="F13" i="3"/>
  <c r="E15" i="3"/>
  <c r="F15" i="3"/>
  <c r="E17" i="3"/>
  <c r="F17" i="3"/>
  <c r="E19" i="3"/>
  <c r="F19" i="3"/>
  <c r="E21" i="3"/>
  <c r="F21" i="3"/>
  <c r="E23" i="3"/>
  <c r="F23" i="3"/>
  <c r="E31" i="3"/>
  <c r="F31" i="3"/>
  <c r="E25" i="3"/>
  <c r="F25" i="3"/>
  <c r="E27" i="3"/>
  <c r="F27" i="3"/>
  <c r="E29" i="3"/>
  <c r="F29" i="3"/>
  <c r="E3" i="3"/>
  <c r="F3" i="3"/>
  <c r="E5" i="3"/>
  <c r="F5" i="3"/>
  <c r="E7" i="3"/>
  <c r="F7" i="3"/>
  <c r="E33" i="3"/>
  <c r="F33" i="3"/>
  <c r="E8" i="3"/>
  <c r="F8" i="3"/>
  <c r="E10" i="3"/>
  <c r="F10" i="3"/>
  <c r="E12" i="3"/>
  <c r="F12" i="3"/>
  <c r="E14" i="3"/>
  <c r="F14" i="3"/>
  <c r="E16" i="3"/>
  <c r="F16" i="3"/>
  <c r="E18" i="3"/>
  <c r="F18" i="3"/>
  <c r="E20" i="3"/>
  <c r="F20" i="3"/>
  <c r="E22" i="3"/>
  <c r="F22" i="3"/>
  <c r="E30" i="3"/>
  <c r="F30" i="3"/>
  <c r="E24" i="3"/>
  <c r="F24" i="3"/>
  <c r="E26" i="3"/>
  <c r="F26" i="3"/>
  <c r="E28" i="3"/>
  <c r="F28" i="3"/>
  <c r="E2" i="3"/>
  <c r="F2" i="3"/>
  <c r="E4" i="3"/>
  <c r="F4" i="3"/>
  <c r="E6" i="3"/>
  <c r="F6" i="3"/>
  <c r="E32" i="3"/>
  <c r="F32" i="3"/>
  <c r="J203" i="9" l="1"/>
  <c r="I203" i="9"/>
  <c r="J201" i="9"/>
  <c r="I201" i="9"/>
  <c r="J189" i="9"/>
  <c r="I189" i="9"/>
  <c r="J187" i="9"/>
  <c r="I187" i="9"/>
  <c r="J175" i="9"/>
  <c r="I175" i="9"/>
  <c r="J173" i="9"/>
  <c r="I173" i="9"/>
  <c r="J161" i="9"/>
  <c r="I161" i="9"/>
  <c r="J159" i="9"/>
  <c r="I159" i="9"/>
  <c r="J147" i="9"/>
  <c r="I147" i="9"/>
  <c r="J145" i="9"/>
  <c r="I145" i="9"/>
  <c r="J133" i="9"/>
  <c r="I133" i="9"/>
  <c r="J131" i="9"/>
  <c r="I131" i="9"/>
  <c r="J119" i="9"/>
  <c r="I119" i="9"/>
  <c r="J117" i="9"/>
  <c r="I117" i="9"/>
  <c r="J105" i="9"/>
  <c r="I105" i="9"/>
  <c r="J103" i="9"/>
  <c r="I103" i="9"/>
  <c r="J91" i="9"/>
  <c r="I91" i="9"/>
  <c r="J89" i="9"/>
  <c r="I89" i="9"/>
  <c r="J77" i="9"/>
  <c r="I77" i="9"/>
  <c r="J75" i="9"/>
  <c r="I75" i="9"/>
  <c r="J63" i="9"/>
  <c r="I63" i="9"/>
  <c r="J61" i="9"/>
  <c r="I61" i="9"/>
  <c r="J49" i="9"/>
  <c r="I49" i="9"/>
  <c r="J47" i="9"/>
  <c r="I47" i="9"/>
  <c r="J35" i="9"/>
  <c r="I35" i="9"/>
  <c r="J33" i="9"/>
  <c r="I33" i="9"/>
  <c r="J21" i="9"/>
  <c r="I21" i="9"/>
  <c r="J19" i="9"/>
  <c r="I19" i="9"/>
  <c r="F33" i="11"/>
  <c r="F31" i="11"/>
  <c r="F29" i="11"/>
  <c r="F27" i="11"/>
  <c r="F25" i="11"/>
  <c r="F23" i="11"/>
  <c r="F21" i="11"/>
  <c r="F19" i="11"/>
  <c r="F17" i="11"/>
  <c r="F15" i="11"/>
  <c r="F13" i="11"/>
  <c r="F11" i="11"/>
  <c r="F9" i="11"/>
  <c r="F7" i="11"/>
  <c r="F5" i="11"/>
  <c r="F3" i="11"/>
  <c r="J211" i="9" l="1"/>
  <c r="I211" i="9"/>
  <c r="J209" i="9"/>
  <c r="I209" i="9"/>
  <c r="J207" i="9"/>
  <c r="I207" i="9"/>
  <c r="J205" i="9"/>
  <c r="I205" i="9"/>
  <c r="J197" i="9"/>
  <c r="I197" i="9"/>
  <c r="J195" i="9"/>
  <c r="I195" i="9"/>
  <c r="J193" i="9"/>
  <c r="I193" i="9"/>
  <c r="J191" i="9"/>
  <c r="I191" i="9"/>
  <c r="J183" i="9"/>
  <c r="I183" i="9"/>
  <c r="J181" i="9"/>
  <c r="I181" i="9"/>
  <c r="J179" i="9"/>
  <c r="I179" i="9"/>
  <c r="J177" i="9"/>
  <c r="I177" i="9"/>
  <c r="J169" i="9"/>
  <c r="I169" i="9"/>
  <c r="J167" i="9"/>
  <c r="I167" i="9"/>
  <c r="J165" i="9"/>
  <c r="I165" i="9"/>
  <c r="J163" i="9"/>
  <c r="I163" i="9"/>
  <c r="J155" i="9"/>
  <c r="I155" i="9"/>
  <c r="J153" i="9"/>
  <c r="I153" i="9"/>
  <c r="J151" i="9"/>
  <c r="I151" i="9"/>
  <c r="J149" i="9"/>
  <c r="I149" i="9"/>
  <c r="J141" i="9"/>
  <c r="I141" i="9"/>
  <c r="J139" i="9"/>
  <c r="I139" i="9"/>
  <c r="J137" i="9"/>
  <c r="I137" i="9"/>
  <c r="J135" i="9"/>
  <c r="I135" i="9"/>
  <c r="J127" i="9"/>
  <c r="I127" i="9"/>
  <c r="J125" i="9"/>
  <c r="I125" i="9"/>
  <c r="J123" i="9"/>
  <c r="I123" i="9"/>
  <c r="J121" i="9"/>
  <c r="I121" i="9"/>
  <c r="J113" i="9"/>
  <c r="I113" i="9"/>
  <c r="J111" i="9"/>
  <c r="I111" i="9"/>
  <c r="J109" i="9"/>
  <c r="I109" i="9"/>
  <c r="J107" i="9"/>
  <c r="I107" i="9"/>
  <c r="J99" i="9"/>
  <c r="I99" i="9"/>
  <c r="J97" i="9"/>
  <c r="I97" i="9"/>
  <c r="J95" i="9"/>
  <c r="I95" i="9"/>
  <c r="J93" i="9"/>
  <c r="I93" i="9"/>
  <c r="J85" i="9"/>
  <c r="I85" i="9"/>
  <c r="J83" i="9"/>
  <c r="I83" i="9"/>
  <c r="J81" i="9"/>
  <c r="I81" i="9"/>
  <c r="J79" i="9"/>
  <c r="I79" i="9"/>
  <c r="J71" i="9"/>
  <c r="I71" i="9"/>
  <c r="J69" i="9"/>
  <c r="I69" i="9"/>
  <c r="J67" i="9"/>
  <c r="I67" i="9"/>
  <c r="J65" i="9"/>
  <c r="I65" i="9"/>
  <c r="J57" i="9"/>
  <c r="I57" i="9"/>
  <c r="J55" i="9"/>
  <c r="I55" i="9"/>
  <c r="J53" i="9"/>
  <c r="I53" i="9"/>
  <c r="J51" i="9"/>
  <c r="I51" i="9"/>
  <c r="J43" i="9"/>
  <c r="I43" i="9"/>
  <c r="J41" i="9"/>
  <c r="I41" i="9"/>
  <c r="J39" i="9"/>
  <c r="I39" i="9"/>
  <c r="J37" i="9"/>
  <c r="I37" i="9"/>
  <c r="J29" i="9"/>
  <c r="I29" i="9"/>
  <c r="J27" i="9"/>
  <c r="I27" i="9"/>
  <c r="J25" i="9"/>
  <c r="I25" i="9"/>
  <c r="J23" i="9"/>
  <c r="I23" i="9"/>
  <c r="J15" i="9"/>
  <c r="I15" i="9"/>
  <c r="J13" i="9"/>
  <c r="I13" i="9"/>
  <c r="J11" i="9"/>
  <c r="I11" i="9"/>
  <c r="J9" i="9"/>
  <c r="I9" i="9"/>
  <c r="J7" i="9"/>
  <c r="I7" i="9"/>
  <c r="J5" i="9"/>
  <c r="I5" i="9"/>
  <c r="D35" i="5" l="1"/>
  <c r="D34" i="5"/>
  <c r="D33" i="5"/>
  <c r="D32" i="5"/>
  <c r="D31" i="5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D37" i="5" l="1"/>
  <c r="E37" i="5" s="1"/>
  <c r="D23" i="1"/>
  <c r="D22" i="1"/>
  <c r="D21" i="1"/>
  <c r="D20" i="1"/>
  <c r="D19" i="1"/>
  <c r="D25" i="1" l="1"/>
  <c r="E25" i="1" s="1"/>
</calcChain>
</file>

<file path=xl/sharedStrings.xml><?xml version="1.0" encoding="utf-8"?>
<sst xmlns="http://schemas.openxmlformats.org/spreadsheetml/2006/main" count="1836" uniqueCount="272">
  <si>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</si>
  <si>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</si>
  <si>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</si>
  <si>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</si>
  <si>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</si>
  <si>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</si>
  <si>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</si>
  <si>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</si>
  <si>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</si>
  <si>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</si>
  <si>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</si>
  <si>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</si>
  <si>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</si>
  <si>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</si>
  <si>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</si>
  <si>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</si>
  <si>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</si>
  <si>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</si>
  <si>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</si>
  <si>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</si>
  <si>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</si>
  <si>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</si>
  <si>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</si>
  <si>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</si>
  <si>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</si>
  <si>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</si>
  <si>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</si>
  <si>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</si>
  <si>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</si>
  <si>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</si>
  <si>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</si>
  <si>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</si>
  <si>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K417N</t>
  </si>
  <si>
    <t>22813G&gt;T</t>
  </si>
  <si>
    <t>MDS817055273</t>
  </si>
  <si>
    <t>Well</t>
  </si>
  <si>
    <t>Sample</t>
  </si>
  <si>
    <t>Target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</si>
  <si>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</si>
  <si>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</si>
  <si>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</si>
  <si>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</si>
  <si>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</si>
  <si>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</si>
  <si>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</si>
  <si>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</si>
  <si>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</si>
  <si>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</si>
  <si>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</si>
  <si>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</si>
  <si>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</si>
  <si>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</si>
  <si>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</si>
  <si>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</si>
  <si>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</si>
  <si>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</si>
  <si>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</si>
  <si>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</si>
  <si>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</si>
  <si>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</si>
  <si>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</si>
  <si>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</si>
  <si>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</si>
  <si>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</si>
  <si>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</si>
  <si>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B04</t>
  </si>
  <si>
    <t>C04</t>
  </si>
  <si>
    <t>D04</t>
  </si>
  <si>
    <t>E04</t>
  </si>
  <si>
    <t>F04</t>
  </si>
  <si>
    <t>G04</t>
  </si>
  <si>
    <t>H04</t>
  </si>
  <si>
    <t>A07</t>
  </si>
  <si>
    <t>B07</t>
  </si>
  <si>
    <t>C07</t>
  </si>
  <si>
    <t>D07</t>
  </si>
  <si>
    <t>E07</t>
  </si>
  <si>
    <t>F07</t>
  </si>
  <si>
    <t>G07</t>
  </si>
  <si>
    <t>H07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</si>
  <si>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</si>
  <si>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</si>
  <si>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</si>
  <si>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</si>
  <si>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</si>
  <si>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</si>
  <si>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</si>
  <si>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</si>
  <si>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</si>
  <si>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</si>
  <si>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</si>
  <si>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</si>
  <si>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</si>
  <si>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</si>
  <si>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</si>
  <si>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</si>
  <si>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</si>
  <si>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</si>
  <si>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</si>
  <si>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</si>
  <si>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</si>
  <si>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</si>
  <si>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</si>
  <si>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</si>
  <si>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</si>
  <si>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</si>
  <si>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 xml:space="preserve"> D80A</t>
  </si>
  <si>
    <t>21801A&gt;C Mutant</t>
  </si>
  <si>
    <t>21801A&gt;C WT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</si>
  <si>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</si>
  <si>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</si>
  <si>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</si>
  <si>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</si>
  <si>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</si>
  <si>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</si>
  <si>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</si>
  <si>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</si>
  <si>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</si>
  <si>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</si>
  <si>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</si>
  <si>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</si>
  <si>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</si>
  <si>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</si>
  <si>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</si>
  <si>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</si>
  <si>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</si>
  <si>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</si>
  <si>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</si>
  <si>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</si>
  <si>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</si>
  <si>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</si>
  <si>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</si>
  <si>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</si>
  <si>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</si>
  <si>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</si>
  <si>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</si>
  <si>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</si>
  <si>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</si>
  <si>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</si>
  <si>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</si>
  <si>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</si>
  <si>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</si>
  <si>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</si>
  <si>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</si>
  <si>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L452R</t>
  </si>
  <si>
    <t>Variant samples</t>
  </si>
  <si>
    <t>Regular samples</t>
  </si>
  <si>
    <t>22917T&gt;G, Mutant</t>
  </si>
  <si>
    <t>22917T&gt;G, WT</t>
  </si>
  <si>
    <t>H08</t>
  </si>
  <si>
    <t>H10</t>
  </si>
  <si>
    <t>Conc(copies/µl of input sample)</t>
  </si>
  <si>
    <t>RG Conc. (ng/ul)</t>
  </si>
  <si>
    <t>22917T&gt;G</t>
  </si>
  <si>
    <t>dMDS983315944</t>
  </si>
  <si>
    <t>HV69-70del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</si>
  <si>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</si>
  <si>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</si>
  <si>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</si>
  <si>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</si>
  <si>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</si>
  <si>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</si>
  <si>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</si>
  <si>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</si>
  <si>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</si>
  <si>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</si>
  <si>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</si>
  <si>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</si>
  <si>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</si>
  <si>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</si>
  <si>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</si>
  <si>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</si>
  <si>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</si>
  <si>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</si>
  <si>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</si>
  <si>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</si>
  <si>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</si>
  <si>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</si>
  <si>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</si>
  <si>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</si>
  <si>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</si>
  <si>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</si>
  <si>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</si>
  <si>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</si>
  <si>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</si>
  <si>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</si>
  <si>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</si>
  <si>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</si>
  <si>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</si>
  <si>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</si>
  <si>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</si>
  <si>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</si>
  <si>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</si>
  <si>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</si>
  <si>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</si>
  <si>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</si>
  <si>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</si>
  <si>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</si>
  <si>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</si>
  <si>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</si>
  <si>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</si>
  <si>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</si>
  <si>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</si>
  <si>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</si>
  <si>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</si>
  <si>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</si>
  <si>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</si>
  <si>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</si>
  <si>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</si>
  <si>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</si>
  <si>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A04</t>
  </si>
  <si>
    <t>A08</t>
  </si>
  <si>
    <t>A10</t>
  </si>
  <si>
    <t>Conc input (copies/µL)</t>
  </si>
  <si>
    <t>HV6970del</t>
  </si>
  <si>
    <t>HV6970del WT</t>
  </si>
  <si>
    <t>A11</t>
  </si>
  <si>
    <t>B11</t>
  </si>
  <si>
    <t>A05</t>
  </si>
  <si>
    <t>N501Y WT</t>
  </si>
  <si>
    <t>B05</t>
  </si>
  <si>
    <t>C05</t>
  </si>
  <si>
    <t>D05</t>
  </si>
  <si>
    <t>E05</t>
  </si>
  <si>
    <t>F05</t>
  </si>
  <si>
    <t>G05</t>
  </si>
  <si>
    <t>H05</t>
  </si>
  <si>
    <t>A06</t>
  </si>
  <si>
    <t>B06</t>
  </si>
  <si>
    <t>C06</t>
  </si>
  <si>
    <t>D06</t>
  </si>
  <si>
    <t>E06</t>
  </si>
  <si>
    <t>F06</t>
  </si>
  <si>
    <t>G06</t>
  </si>
  <si>
    <t>H06</t>
  </si>
  <si>
    <t>C11</t>
  </si>
  <si>
    <t>D11</t>
  </si>
  <si>
    <t>K417N WT</t>
  </si>
  <si>
    <t>E11</t>
  </si>
  <si>
    <t>F11</t>
  </si>
  <si>
    <t>L452R WT</t>
  </si>
  <si>
    <t>G11</t>
  </si>
  <si>
    <t>H11</t>
  </si>
  <si>
    <t>12223</t>
  </si>
  <si>
    <t>12224</t>
  </si>
  <si>
    <t>12232</t>
  </si>
  <si>
    <t>12243</t>
  </si>
  <si>
    <t>12255</t>
  </si>
  <si>
    <t>12256</t>
  </si>
  <si>
    <t>12264</t>
  </si>
  <si>
    <t>12271</t>
  </si>
  <si>
    <t>12283</t>
  </si>
  <si>
    <t>12291</t>
  </si>
  <si>
    <t>12296</t>
  </si>
  <si>
    <t>12222</t>
  </si>
  <si>
    <t>12235</t>
  </si>
  <si>
    <t>12246</t>
  </si>
  <si>
    <t>12252</t>
  </si>
  <si>
    <t>12262</t>
  </si>
  <si>
    <t>12273</t>
  </si>
  <si>
    <t>12282</t>
  </si>
  <si>
    <t>12292</t>
  </si>
  <si>
    <t>12307</t>
  </si>
  <si>
    <t>12161</t>
  </si>
  <si>
    <t>12171</t>
  </si>
  <si>
    <t>12191</t>
  </si>
  <si>
    <t>12203</t>
  </si>
  <si>
    <t>combine with</t>
  </si>
  <si>
    <t>from 12/21/21 submission</t>
  </si>
  <si>
    <t>Omicron (+)</t>
  </si>
  <si>
    <t>Delta (-)</t>
  </si>
  <si>
    <t>No reaction - insufficient volume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</si>
</sst>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>
    <font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8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</font>
    <font>
      <b/>
      <sz val="12"/>
      <color theme="1"/>
      <name val="Calibri"/>
      <family val="2"/>
    </font>
    <font>
      <sz val="8"/>
      <color theme="1"/>
      <name val="Arial"/>
      <family val="2"/>
    </font>
    <font>
      <sz val="10"/>
      <color theme="1"/>
      <name val="Calibri"/>
      <family val="2"/>
    </font>
    <font>
      <sz val="8"/>
      <color theme="1"/>
      <name val="Calibri"/>
      <family val="2"/>
    </font>
  </fonts>
  <fills count="13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</fills>
  <borders count="3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indexed="64"/>
      </right>
      <top/>
      <bottom style="thin">
        <color rgb="FF000000"/>
      </bottom>
      <diagonal/>
    </border>
  </borders>
  <cellStyleXfs count="3">
    <xf numFmtId="0" fontId="0" fillId="0" borderId="0"/>
    <xf numFmtId="0" fontId="3" fillId="0" borderId="0"/>
    <xf numFmtId="0" fontId="7" fillId="0" borderId="0"/>
  </cellStyleXfs>
  <cellXfs count="229">
    <xf numFmtId="0" fontId="0" fillId="0" borderId="0" xfId="0"/>
    <xf numFmtId="0" fontId="1" fillId="0" borderId="2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7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4" xfId="0" applyFont="1" applyBorder="1"/>
    <xf numFmtId="0" fontId="1" fillId="0" borderId="6" xfId="0" applyFont="1" applyBorder="1"/>
    <xf numFmtId="0" fontId="1" fillId="0" borderId="8" xfId="0" applyFont="1" applyBorder="1"/>
    <xf numFmtId="0" fontId="1" fillId="4" borderId="13" xfId="0" applyFont="1" applyFill="1" applyBorder="1"/>
    <xf numFmtId="0" fontId="6" fillId="0" borderId="2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6" fillId="3" borderId="5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6" xfId="0" applyFont="1" applyFill="1" applyBorder="1" applyAlignment="1">
      <alignment horizontal="center" vertical="center"/>
    </xf>
    <xf numFmtId="0" fontId="3" fillId="0" borderId="0" xfId="1"/>
    <xf numFmtId="0" fontId="1" fillId="0" borderId="13" xfId="0" applyFont="1" applyBorder="1"/>
    <xf numFmtId="0" fontId="1" fillId="0" borderId="22" xfId="0" applyFont="1" applyBorder="1"/>
    <xf numFmtId="0" fontId="5" fillId="0" borderId="14" xfId="0" applyFont="1" applyBorder="1" applyAlignment="1">
      <alignment horizontal="center"/>
    </xf>
    <xf numFmtId="0" fontId="5" fillId="0" borderId="22" xfId="0" applyFont="1" applyBorder="1" applyAlignment="1">
      <alignment horizontal="center"/>
    </xf>
    <xf numFmtId="0" fontId="7" fillId="0" borderId="0" xfId="2"/>
    <xf numFmtId="0" fontId="7" fillId="0" borderId="0" xfId="2" applyAlignment="1">
      <alignment horizontal="center" vertical="center"/>
    </xf>
    <xf numFmtId="0" fontId="7" fillId="0" borderId="0" xfId="2" applyAlignment="1">
      <alignment horizontal="center"/>
    </xf>
    <xf numFmtId="2" fontId="7" fillId="0" borderId="0" xfId="2" applyNumberFormat="1" applyAlignment="1">
      <alignment horizontal="center"/>
    </xf>
    <xf numFmtId="2" fontId="7" fillId="0" borderId="0" xfId="2" applyNumberFormat="1" applyAlignment="1">
      <alignment horizontal="center" vertical="center"/>
    </xf>
    <xf numFmtId="0" fontId="1" fillId="0" borderId="2" xfId="1" applyFont="1" applyBorder="1"/>
    <xf numFmtId="0" fontId="1" fillId="0" borderId="14" xfId="1" applyFont="1" applyBorder="1"/>
    <xf numFmtId="0" fontId="1" fillId="0" borderId="22" xfId="1" applyFont="1" applyBorder="1"/>
    <xf numFmtId="0" fontId="1" fillId="0" borderId="9" xfId="1" applyFont="1" applyBorder="1"/>
    <xf numFmtId="0" fontId="1" fillId="0" borderId="10" xfId="1" applyFont="1" applyBorder="1"/>
    <xf numFmtId="0" fontId="1" fillId="0" borderId="0" xfId="1" applyFont="1"/>
    <xf numFmtId="0" fontId="1" fillId="0" borderId="14" xfId="1" applyFont="1" applyBorder="1" applyAlignment="1">
      <alignment horizontal="center" vertical="center"/>
    </xf>
    <xf numFmtId="0" fontId="1" fillId="0" borderId="4" xfId="1" applyFont="1" applyBorder="1"/>
    <xf numFmtId="0" fontId="1" fillId="0" borderId="5" xfId="1" applyFont="1" applyBorder="1"/>
    <xf numFmtId="0" fontId="1" fillId="0" borderId="6" xfId="1" applyFont="1" applyBorder="1"/>
    <xf numFmtId="0" fontId="1" fillId="0" borderId="7" xfId="1" applyFont="1" applyBorder="1"/>
    <xf numFmtId="0" fontId="1" fillId="0" borderId="8" xfId="1" applyFont="1" applyBorder="1"/>
    <xf numFmtId="0" fontId="4" fillId="0" borderId="0" xfId="0" applyFont="1"/>
    <xf numFmtId="0" fontId="8" fillId="7" borderId="1" xfId="2" applyFont="1" applyFill="1" applyBorder="1" applyAlignment="1">
      <alignment horizontal="center" vertical="center"/>
    </xf>
    <xf numFmtId="2" fontId="9" fillId="7" borderId="1" xfId="2" applyNumberFormat="1" applyFont="1" applyFill="1" applyBorder="1" applyAlignment="1">
      <alignment horizontal="center" vertical="center" wrapText="1"/>
    </xf>
    <xf numFmtId="2" fontId="8" fillId="7" borderId="1" xfId="2" applyNumberFormat="1" applyFont="1" applyFill="1" applyBorder="1" applyAlignment="1">
      <alignment horizontal="center" vertical="center" wrapText="1"/>
    </xf>
    <xf numFmtId="0" fontId="9" fillId="0" borderId="1" xfId="2" applyFont="1" applyBorder="1" applyAlignment="1">
      <alignment horizontal="center"/>
    </xf>
    <xf numFmtId="2" fontId="9" fillId="0" borderId="1" xfId="2" applyNumberFormat="1" applyFont="1" applyBorder="1" applyAlignment="1">
      <alignment horizontal="center"/>
    </xf>
    <xf numFmtId="0" fontId="6" fillId="8" borderId="5" xfId="0" applyFont="1" applyFill="1" applyBorder="1" applyAlignment="1">
      <alignment horizontal="center" vertical="center"/>
    </xf>
    <xf numFmtId="0" fontId="3" fillId="6" borderId="0" xfId="1" applyFont="1" applyFill="1"/>
    <xf numFmtId="0" fontId="3" fillId="5" borderId="0" xfId="1" applyFont="1" applyFill="1"/>
    <xf numFmtId="0" fontId="7" fillId="0" borderId="1" xfId="2" applyBorder="1" applyAlignment="1">
      <alignment horizontal="center" vertical="center"/>
    </xf>
    <xf numFmtId="0" fontId="6" fillId="9" borderId="5" xfId="0" applyFont="1" applyFill="1" applyBorder="1" applyAlignment="1">
      <alignment horizontal="center" vertical="center"/>
    </xf>
    <xf numFmtId="0" fontId="6" fillId="9" borderId="1" xfId="0" applyFont="1" applyFill="1" applyBorder="1" applyAlignment="1">
      <alignment horizontal="center" vertical="center"/>
    </xf>
    <xf numFmtId="0" fontId="6" fillId="9" borderId="6" xfId="0" applyFont="1" applyFill="1" applyBorder="1" applyAlignment="1">
      <alignment horizontal="center" vertical="center"/>
    </xf>
    <xf numFmtId="0" fontId="6" fillId="10" borderId="5" xfId="0" applyFont="1" applyFill="1" applyBorder="1" applyAlignment="1">
      <alignment horizontal="center" vertical="center"/>
    </xf>
    <xf numFmtId="0" fontId="6" fillId="10" borderId="1" xfId="0" applyFont="1" applyFill="1" applyBorder="1" applyAlignment="1">
      <alignment horizontal="center" vertical="center"/>
    </xf>
    <xf numFmtId="0" fontId="6" fillId="10" borderId="6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/>
    </xf>
    <xf numFmtId="0" fontId="5" fillId="0" borderId="8" xfId="0" applyFont="1" applyFill="1" applyBorder="1" applyAlignment="1">
      <alignment horizontal="center"/>
    </xf>
    <xf numFmtId="0" fontId="9" fillId="0" borderId="1" xfId="2" applyFont="1" applyBorder="1" applyAlignment="1">
      <alignment horizontal="center" vertical="center"/>
    </xf>
    <xf numFmtId="0" fontId="9" fillId="7" borderId="1" xfId="2" applyFont="1" applyFill="1" applyBorder="1" applyAlignment="1">
      <alignment horizontal="center"/>
    </xf>
    <xf numFmtId="0" fontId="6" fillId="0" borderId="3" xfId="0" applyFont="1" applyFill="1" applyBorder="1" applyAlignment="1">
      <alignment horizontal="center"/>
    </xf>
    <xf numFmtId="0" fontId="5" fillId="0" borderId="4" xfId="0" applyFont="1" applyFill="1" applyBorder="1" applyAlignment="1">
      <alignment horizontal="center"/>
    </xf>
    <xf numFmtId="0" fontId="1" fillId="0" borderId="0" xfId="0" applyFont="1" applyFill="1" applyBorder="1"/>
    <xf numFmtId="2" fontId="9" fillId="7" borderId="23" xfId="2" applyNumberFormat="1" applyFont="1" applyFill="1" applyBorder="1" applyAlignment="1">
      <alignment horizontal="center" vertical="center"/>
    </xf>
    <xf numFmtId="2" fontId="9" fillId="7" borderId="1" xfId="2" applyNumberFormat="1" applyFont="1" applyFill="1" applyBorder="1" applyAlignment="1">
      <alignment horizontal="center"/>
    </xf>
    <xf numFmtId="0" fontId="3" fillId="0" borderId="0" xfId="1" applyAlignment="1">
      <alignment horizontal="left"/>
    </xf>
    <xf numFmtId="0" fontId="11" fillId="7" borderId="23" xfId="2" applyFont="1" applyFill="1" applyBorder="1" applyAlignment="1">
      <alignment horizontal="center" vertical="center"/>
    </xf>
    <xf numFmtId="2" fontId="11" fillId="7" borderId="23" xfId="2" applyNumberFormat="1" applyFont="1" applyFill="1" applyBorder="1" applyAlignment="1">
      <alignment horizontal="center" vertical="center"/>
    </xf>
    <xf numFmtId="0" fontId="11" fillId="7" borderId="1" xfId="2" applyFont="1" applyFill="1" applyBorder="1" applyAlignment="1">
      <alignment horizontal="center"/>
    </xf>
    <xf numFmtId="0" fontId="7" fillId="6" borderId="23" xfId="2" applyFill="1" applyBorder="1" applyAlignment="1">
      <alignment horizontal="center" vertical="center"/>
    </xf>
    <xf numFmtId="2" fontId="7" fillId="6" borderId="23" xfId="2" applyNumberFormat="1" applyFill="1" applyBorder="1" applyAlignment="1">
      <alignment horizontal="center" vertical="center"/>
    </xf>
    <xf numFmtId="0" fontId="7" fillId="5" borderId="23" xfId="2" applyFill="1" applyBorder="1" applyAlignment="1">
      <alignment horizontal="center" vertical="center"/>
    </xf>
    <xf numFmtId="2" fontId="9" fillId="5" borderId="23" xfId="2" applyNumberFormat="1" applyFont="1" applyFill="1" applyBorder="1" applyAlignment="1">
      <alignment horizontal="center" vertical="center"/>
    </xf>
    <xf numFmtId="2" fontId="7" fillId="5" borderId="23" xfId="2" applyNumberFormat="1" applyFill="1" applyBorder="1" applyAlignment="1">
      <alignment horizontal="center" vertical="center"/>
    </xf>
    <xf numFmtId="0" fontId="0" fillId="0" borderId="0" xfId="0" applyFont="1"/>
    <xf numFmtId="0" fontId="0" fillId="0" borderId="0" xfId="0" applyFont="1" applyAlignment="1">
      <alignment horizontal="left"/>
    </xf>
    <xf numFmtId="0" fontId="6" fillId="0" borderId="6" xfId="0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0" fontId="6" fillId="8" borderId="6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5" fillId="8" borderId="1" xfId="0" applyFont="1" applyFill="1" applyBorder="1" applyAlignment="1">
      <alignment horizontal="center" vertical="center"/>
    </xf>
    <xf numFmtId="0" fontId="6" fillId="12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6" fillId="12" borderId="3" xfId="0" applyFont="1" applyFill="1" applyBorder="1" applyAlignment="1">
      <alignment horizontal="center" vertical="center"/>
    </xf>
    <xf numFmtId="0" fontId="5" fillId="8" borderId="15" xfId="0" applyFont="1" applyFill="1" applyBorder="1" applyAlignment="1">
      <alignment horizontal="center" vertical="center"/>
    </xf>
    <xf numFmtId="0" fontId="0" fillId="0" borderId="0" xfId="0" applyAlignment="1">
      <alignment horizontal="left"/>
    </xf>
    <xf numFmtId="0" fontId="9" fillId="0" borderId="1" xfId="2" applyFont="1" applyFill="1" applyBorder="1" applyAlignment="1">
      <alignment horizontal="center" vertical="center"/>
    </xf>
    <xf numFmtId="0" fontId="9" fillId="0" borderId="1" xfId="2" applyFont="1" applyFill="1" applyBorder="1" applyAlignment="1">
      <alignment horizontal="center"/>
    </xf>
    <xf numFmtId="2" fontId="9" fillId="0" borderId="23" xfId="2" applyNumberFormat="1" applyFont="1" applyFill="1" applyBorder="1" applyAlignment="1">
      <alignment horizontal="center" vertical="center"/>
    </xf>
    <xf numFmtId="2" fontId="10" fillId="0" borderId="23" xfId="2" applyNumberFormat="1" applyFont="1" applyFill="1" applyBorder="1" applyAlignment="1">
      <alignment horizontal="center"/>
    </xf>
    <xf numFmtId="0" fontId="7" fillId="0" borderId="0" xfId="2" applyFill="1"/>
    <xf numFmtId="2" fontId="9" fillId="7" borderId="1" xfId="2" applyNumberFormat="1" applyFont="1" applyFill="1" applyBorder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2" fontId="9" fillId="0" borderId="1" xfId="2" applyNumberFormat="1" applyFont="1" applyFill="1" applyBorder="1" applyAlignment="1">
      <alignment horizontal="center" vertical="center"/>
    </xf>
    <xf numFmtId="0" fontId="9" fillId="0" borderId="1" xfId="2" applyFont="1" applyBorder="1" applyAlignment="1">
      <alignment horizontal="center" vertical="center"/>
    </xf>
    <xf numFmtId="2" fontId="9" fillId="0" borderId="1" xfId="2" applyNumberFormat="1" applyFont="1" applyBorder="1" applyAlignment="1">
      <alignment horizontal="center" vertical="center"/>
    </xf>
    <xf numFmtId="0" fontId="9" fillId="0" borderId="17" xfId="2" applyFont="1" applyBorder="1" applyAlignment="1">
      <alignment horizontal="center" vertical="center"/>
    </xf>
    <xf numFmtId="0" fontId="7" fillId="0" borderId="17" xfId="2" applyFont="1" applyBorder="1" applyAlignment="1">
      <alignment horizontal="center" vertical="center"/>
    </xf>
    <xf numFmtId="0" fontId="9" fillId="0" borderId="18" xfId="2" applyFont="1" applyBorder="1" applyAlignment="1">
      <alignment horizontal="center" vertical="center"/>
    </xf>
    <xf numFmtId="0" fontId="1" fillId="5" borderId="2" xfId="1" applyFont="1" applyFill="1" applyBorder="1" applyAlignment="1">
      <alignment horizontal="center" vertical="center"/>
    </xf>
    <xf numFmtId="0" fontId="1" fillId="5" borderId="3" xfId="1" applyFont="1" applyFill="1" applyBorder="1" applyAlignment="1">
      <alignment horizontal="center" vertical="center"/>
    </xf>
    <xf numFmtId="0" fontId="1" fillId="5" borderId="19" xfId="1" applyFont="1" applyFill="1" applyBorder="1" applyAlignment="1">
      <alignment horizontal="center" vertical="center"/>
    </xf>
    <xf numFmtId="0" fontId="3" fillId="6" borderId="2" xfId="1" applyFont="1" applyFill="1" applyBorder="1" applyAlignment="1">
      <alignment horizontal="center" vertical="center"/>
    </xf>
    <xf numFmtId="0" fontId="3" fillId="6" borderId="3" xfId="1" applyFont="1" applyFill="1" applyBorder="1" applyAlignment="1">
      <alignment horizontal="center" vertical="center"/>
    </xf>
    <xf numFmtId="0" fontId="3" fillId="6" borderId="4" xfId="1" applyFont="1" applyFill="1" applyBorder="1" applyAlignment="1">
      <alignment horizontal="center" vertical="center"/>
    </xf>
    <xf numFmtId="0" fontId="12" fillId="5" borderId="5" xfId="1" applyFont="1" applyFill="1" applyBorder="1" applyAlignment="1">
      <alignment horizontal="center" vertical="center"/>
    </xf>
    <xf numFmtId="0" fontId="12" fillId="5" borderId="1" xfId="1" applyFont="1" applyFill="1" applyBorder="1" applyAlignment="1">
      <alignment horizontal="center" vertical="center"/>
    </xf>
    <xf numFmtId="0" fontId="12" fillId="5" borderId="20" xfId="1" applyFont="1" applyFill="1" applyBorder="1" applyAlignment="1">
      <alignment horizontal="center" vertical="center"/>
    </xf>
    <xf numFmtId="0" fontId="3" fillId="6" borderId="5" xfId="1" applyFont="1" applyFill="1" applyBorder="1" applyAlignment="1">
      <alignment horizontal="center" vertical="center"/>
    </xf>
    <xf numFmtId="0" fontId="12" fillId="6" borderId="1" xfId="1" applyFont="1" applyFill="1" applyBorder="1" applyAlignment="1">
      <alignment horizontal="center" vertical="center"/>
    </xf>
    <xf numFmtId="0" fontId="3" fillId="6" borderId="1" xfId="1" applyFont="1" applyFill="1" applyBorder="1" applyAlignment="1">
      <alignment horizontal="center" vertical="center"/>
    </xf>
    <xf numFmtId="0" fontId="12" fillId="6" borderId="6" xfId="1" applyFont="1" applyFill="1" applyBorder="1" applyAlignment="1">
      <alignment horizontal="center" vertical="center"/>
    </xf>
    <xf numFmtId="0" fontId="3" fillId="6" borderId="6" xfId="1" applyFont="1" applyFill="1" applyBorder="1" applyAlignment="1">
      <alignment horizontal="center" vertical="center"/>
    </xf>
    <xf numFmtId="0" fontId="12" fillId="5" borderId="7" xfId="1" applyFont="1" applyFill="1" applyBorder="1" applyAlignment="1">
      <alignment horizontal="center" vertical="center"/>
    </xf>
    <xf numFmtId="0" fontId="12" fillId="5" borderId="15" xfId="1" applyFont="1" applyFill="1" applyBorder="1" applyAlignment="1">
      <alignment horizontal="center" vertical="center"/>
    </xf>
    <xf numFmtId="0" fontId="12" fillId="5" borderId="21" xfId="1" applyFont="1" applyFill="1" applyBorder="1" applyAlignment="1">
      <alignment horizontal="center" vertical="center"/>
    </xf>
    <xf numFmtId="0" fontId="3" fillId="6" borderId="7" xfId="1" applyFont="1" applyFill="1" applyBorder="1" applyAlignment="1">
      <alignment horizontal="center" vertical="center"/>
    </xf>
    <xf numFmtId="0" fontId="12" fillId="6" borderId="15" xfId="1" applyFont="1" applyFill="1" applyBorder="1" applyAlignment="1">
      <alignment horizontal="center" vertical="center"/>
    </xf>
    <xf numFmtId="0" fontId="3" fillId="6" borderId="15" xfId="1" applyFont="1" applyFill="1" applyBorder="1" applyAlignment="1">
      <alignment horizontal="center" vertical="center"/>
    </xf>
    <xf numFmtId="0" fontId="12" fillId="6" borderId="8" xfId="1" applyFont="1" applyFill="1" applyBorder="1" applyAlignment="1">
      <alignment horizontal="center" vertical="center"/>
    </xf>
    <xf numFmtId="0" fontId="3" fillId="0" borderId="0" xfId="1" applyFont="1"/>
    <xf numFmtId="0" fontId="3" fillId="0" borderId="13" xfId="1" applyFont="1" applyBorder="1"/>
    <xf numFmtId="0" fontId="1" fillId="0" borderId="3" xfId="1" applyFont="1" applyBorder="1"/>
    <xf numFmtId="0" fontId="12" fillId="0" borderId="11" xfId="1" applyFont="1" applyBorder="1"/>
    <xf numFmtId="0" fontId="12" fillId="2" borderId="6" xfId="1" applyFont="1" applyFill="1" applyBorder="1"/>
    <xf numFmtId="0" fontId="12" fillId="0" borderId="0" xfId="1" applyFont="1"/>
    <xf numFmtId="0" fontId="12" fillId="2" borderId="11" xfId="1" applyFont="1" applyFill="1" applyBorder="1"/>
    <xf numFmtId="0" fontId="12" fillId="0" borderId="12" xfId="1" applyFont="1" applyBorder="1"/>
    <xf numFmtId="0" fontId="12" fillId="0" borderId="8" xfId="1" applyFont="1" applyBorder="1"/>
    <xf numFmtId="0" fontId="1" fillId="5" borderId="17" xfId="1" applyFont="1" applyFill="1" applyBorder="1" applyAlignment="1">
      <alignment horizontal="center" vertical="center"/>
    </xf>
    <xf numFmtId="0" fontId="3" fillId="6" borderId="17" xfId="1" applyFont="1" applyFill="1" applyBorder="1" applyAlignment="1">
      <alignment horizontal="center" vertical="center"/>
    </xf>
    <xf numFmtId="0" fontId="3" fillId="0" borderId="17" xfId="1" applyFont="1" applyBorder="1"/>
    <xf numFmtId="0" fontId="12" fillId="5" borderId="2" xfId="1" applyFont="1" applyFill="1" applyBorder="1" applyAlignment="1">
      <alignment horizontal="center" vertical="center"/>
    </xf>
    <xf numFmtId="0" fontId="12" fillId="5" borderId="3" xfId="1" applyFont="1" applyFill="1" applyBorder="1" applyAlignment="1">
      <alignment horizontal="center" vertical="center"/>
    </xf>
    <xf numFmtId="0" fontId="3" fillId="0" borderId="3" xfId="1" applyFont="1" applyBorder="1"/>
    <xf numFmtId="0" fontId="12" fillId="6" borderId="3" xfId="1" applyFont="1" applyFill="1" applyBorder="1" applyAlignment="1">
      <alignment horizontal="center" vertical="center"/>
    </xf>
    <xf numFmtId="0" fontId="3" fillId="0" borderId="4" xfId="1" applyFont="1" applyBorder="1"/>
    <xf numFmtId="0" fontId="3" fillId="0" borderId="1" xfId="1" applyFont="1" applyBorder="1"/>
    <xf numFmtId="49" fontId="12" fillId="5" borderId="1" xfId="1" applyNumberFormat="1" applyFont="1" applyFill="1" applyBorder="1" applyAlignment="1">
      <alignment horizontal="center" vertical="center"/>
    </xf>
    <xf numFmtId="0" fontId="3" fillId="0" borderId="6" xfId="1" applyFont="1" applyBorder="1"/>
    <xf numFmtId="0" fontId="3" fillId="0" borderId="15" xfId="1" applyFont="1" applyBorder="1"/>
    <xf numFmtId="0" fontId="3" fillId="0" borderId="8" xfId="1" applyFont="1" applyBorder="1"/>
    <xf numFmtId="0" fontId="3" fillId="0" borderId="0" xfId="1" applyFont="1" applyAlignment="1">
      <alignment horizontal="center" vertical="center"/>
    </xf>
    <xf numFmtId="0" fontId="12" fillId="6" borderId="5" xfId="1" applyFont="1" applyFill="1" applyBorder="1" applyAlignment="1">
      <alignment horizontal="center" vertical="center"/>
    </xf>
    <xf numFmtId="0" fontId="12" fillId="6" borderId="7" xfId="1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/>
    </xf>
    <xf numFmtId="0" fontId="14" fillId="0" borderId="14" xfId="0" applyFont="1" applyFill="1" applyBorder="1" applyAlignment="1">
      <alignment horizontal="center" vertical="center"/>
    </xf>
    <xf numFmtId="0" fontId="14" fillId="12" borderId="14" xfId="0" applyFont="1" applyFill="1" applyBorder="1" applyAlignment="1">
      <alignment horizontal="center" vertical="center"/>
    </xf>
    <xf numFmtId="0" fontId="14" fillId="5" borderId="14" xfId="0" applyFont="1" applyFill="1" applyBorder="1" applyAlignment="1">
      <alignment horizontal="center" vertical="center"/>
    </xf>
    <xf numFmtId="0" fontId="14" fillId="6" borderId="14" xfId="0" applyFont="1" applyFill="1" applyBorder="1" applyAlignment="1">
      <alignment horizontal="center" vertical="center"/>
    </xf>
    <xf numFmtId="0" fontId="14" fillId="8" borderId="14" xfId="0" applyFont="1" applyFill="1" applyBorder="1" applyAlignment="1">
      <alignment horizontal="center" vertical="center"/>
    </xf>
    <xf numFmtId="0" fontId="15" fillId="0" borderId="2" xfId="0" applyFont="1" applyFill="1" applyBorder="1" applyAlignment="1">
      <alignment horizontal="center" vertical="center"/>
    </xf>
    <xf numFmtId="0" fontId="16" fillId="12" borderId="3" xfId="0" applyFont="1" applyFill="1" applyBorder="1" applyAlignment="1">
      <alignment horizontal="center" vertical="center"/>
    </xf>
    <xf numFmtId="0" fontId="16" fillId="5" borderId="3" xfId="0" applyFont="1" applyFill="1" applyBorder="1" applyAlignment="1">
      <alignment horizontal="center" vertical="center"/>
    </xf>
    <xf numFmtId="0" fontId="16" fillId="6" borderId="3" xfId="0" applyFont="1" applyFill="1" applyBorder="1" applyAlignment="1">
      <alignment horizontal="center"/>
    </xf>
    <xf numFmtId="0" fontId="16" fillId="8" borderId="3" xfId="0" applyFont="1" applyFill="1" applyBorder="1" applyAlignment="1">
      <alignment horizontal="center"/>
    </xf>
    <xf numFmtId="0" fontId="15" fillId="0" borderId="5" xfId="0" applyFont="1" applyFill="1" applyBorder="1" applyAlignment="1">
      <alignment horizontal="center" vertical="center"/>
    </xf>
    <xf numFmtId="0" fontId="15" fillId="0" borderId="1" xfId="0" applyFont="1" applyFill="1" applyBorder="1" applyAlignment="1">
      <alignment horizontal="center" vertical="center"/>
    </xf>
    <xf numFmtId="0" fontId="16" fillId="12" borderId="1" xfId="0" applyFont="1" applyFill="1" applyBorder="1" applyAlignment="1">
      <alignment horizontal="center" vertical="center"/>
    </xf>
    <xf numFmtId="0" fontId="16" fillId="5" borderId="1" xfId="0" applyFont="1" applyFill="1" applyBorder="1" applyAlignment="1">
      <alignment horizontal="center" vertical="center"/>
    </xf>
    <xf numFmtId="0" fontId="14" fillId="6" borderId="1" xfId="0" applyFont="1" applyFill="1" applyBorder="1" applyAlignment="1">
      <alignment horizontal="center"/>
    </xf>
    <xf numFmtId="0" fontId="14" fillId="8" borderId="1" xfId="0" applyFont="1" applyFill="1" applyBorder="1" applyAlignment="1">
      <alignment horizontal="center"/>
    </xf>
    <xf numFmtId="0" fontId="5" fillId="0" borderId="6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16" fillId="6" borderId="1" xfId="0" applyFont="1" applyFill="1" applyBorder="1" applyAlignment="1">
      <alignment horizontal="center"/>
    </xf>
    <xf numFmtId="0" fontId="16" fillId="8" borderId="1" xfId="0" applyFont="1" applyFill="1" applyBorder="1" applyAlignment="1">
      <alignment horizontal="center"/>
    </xf>
    <xf numFmtId="0" fontId="15" fillId="0" borderId="7" xfId="0" applyFont="1" applyFill="1" applyBorder="1" applyAlignment="1">
      <alignment horizontal="center" vertical="center"/>
    </xf>
    <xf numFmtId="0" fontId="15" fillId="0" borderId="15" xfId="0" applyFont="1" applyFill="1" applyBorder="1" applyAlignment="1">
      <alignment horizontal="center" vertical="center"/>
    </xf>
    <xf numFmtId="0" fontId="16" fillId="12" borderId="15" xfId="0" applyFont="1" applyFill="1" applyBorder="1" applyAlignment="1">
      <alignment horizontal="center" vertical="center"/>
    </xf>
    <xf numFmtId="0" fontId="16" fillId="5" borderId="15" xfId="0" applyFont="1" applyFill="1" applyBorder="1" applyAlignment="1">
      <alignment horizontal="center" vertical="center"/>
    </xf>
    <xf numFmtId="0" fontId="16" fillId="6" borderId="15" xfId="0" applyFont="1" applyFill="1" applyBorder="1" applyAlignment="1">
      <alignment horizontal="center"/>
    </xf>
    <xf numFmtId="0" fontId="16" fillId="8" borderId="15" xfId="0" applyFont="1" applyFill="1" applyBorder="1" applyAlignment="1">
      <alignment horizontal="center"/>
    </xf>
    <xf numFmtId="0" fontId="0" fillId="0" borderId="0" xfId="0" applyFont="1" applyAlignment="1">
      <alignment horizontal="center" vertical="center"/>
    </xf>
    <xf numFmtId="0" fontId="0" fillId="0" borderId="13" xfId="0" applyFont="1" applyBorder="1"/>
    <xf numFmtId="0" fontId="1" fillId="0" borderId="14" xfId="0" applyFont="1" applyBorder="1" applyAlignment="1"/>
    <xf numFmtId="0" fontId="1" fillId="0" borderId="3" xfId="0" applyFont="1" applyBorder="1" applyAlignment="1"/>
    <xf numFmtId="0" fontId="1" fillId="0" borderId="0" xfId="0" applyFont="1"/>
    <xf numFmtId="0" fontId="0" fillId="0" borderId="0" xfId="0" applyFont="1" applyFill="1" applyBorder="1" applyAlignment="1">
      <alignment horizontal="center"/>
    </xf>
    <xf numFmtId="0" fontId="1" fillId="0" borderId="0" xfId="0" applyFont="1" applyFill="1" applyBorder="1" applyAlignment="1"/>
    <xf numFmtId="0" fontId="12" fillId="0" borderId="11" xfId="0" applyFont="1" applyBorder="1"/>
    <xf numFmtId="0" fontId="12" fillId="2" borderId="6" xfId="0" applyFont="1" applyFill="1" applyBorder="1"/>
    <xf numFmtId="0" fontId="12" fillId="0" borderId="0" xfId="0" applyFont="1"/>
    <xf numFmtId="0" fontId="12" fillId="0" borderId="0" xfId="0" applyFont="1" applyFill="1" applyBorder="1" applyAlignment="1">
      <alignment horizontal="center"/>
    </xf>
    <xf numFmtId="0" fontId="12" fillId="0" borderId="0" xfId="0" applyFont="1" applyFill="1" applyBorder="1"/>
    <xf numFmtId="0" fontId="12" fillId="2" borderId="11" xfId="0" applyFont="1" applyFill="1" applyBorder="1"/>
    <xf numFmtId="0" fontId="12" fillId="0" borderId="12" xfId="0" applyFont="1" applyFill="1" applyBorder="1"/>
    <xf numFmtId="0" fontId="12" fillId="0" borderId="8" xfId="0" applyFont="1" applyFill="1" applyBorder="1"/>
    <xf numFmtId="0" fontId="1" fillId="4" borderId="14" xfId="0" applyFont="1" applyFill="1" applyBorder="1" applyAlignment="1">
      <alignment horizontal="center" vertical="center"/>
    </xf>
    <xf numFmtId="0" fontId="0" fillId="4" borderId="14" xfId="0" applyFont="1" applyFill="1" applyBorder="1"/>
    <xf numFmtId="0" fontId="0" fillId="4" borderId="22" xfId="0" applyFont="1" applyFill="1" applyBorder="1"/>
    <xf numFmtId="0" fontId="1" fillId="0" borderId="3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 vertical="center"/>
    </xf>
    <xf numFmtId="0" fontId="7" fillId="0" borderId="18" xfId="2" applyFont="1" applyBorder="1" applyAlignment="1">
      <alignment horizontal="center" vertical="center"/>
    </xf>
    <xf numFmtId="0" fontId="0" fillId="0" borderId="0" xfId="0" applyFont="1" applyAlignment="1">
      <alignment horizontal="center"/>
    </xf>
    <xf numFmtId="11" fontId="0" fillId="0" borderId="0" xfId="0" applyNumberFormat="1" applyFont="1"/>
    <xf numFmtId="2" fontId="9" fillId="0" borderId="27" xfId="2" applyNumberFormat="1" applyFont="1" applyFill="1" applyBorder="1" applyAlignment="1">
      <alignment horizontal="center" vertical="center"/>
    </xf>
    <xf numFmtId="0" fontId="7" fillId="0" borderId="0" xfId="2" applyAlignment="1"/>
    <xf numFmtId="0" fontId="7" fillId="0" borderId="0" xfId="2" applyFill="1" applyAlignment="1"/>
    <xf numFmtId="14" fontId="7" fillId="0" borderId="0" xfId="2" applyNumberFormat="1" applyAlignment="1"/>
    <xf numFmtId="0" fontId="9" fillId="0" borderId="17" xfId="2" applyFont="1" applyFill="1" applyBorder="1" applyAlignment="1">
      <alignment horizontal="center" vertical="center"/>
    </xf>
    <xf numFmtId="0" fontId="9" fillId="0" borderId="17" xfId="2" applyFont="1" applyBorder="1" applyAlignment="1">
      <alignment horizontal="center"/>
    </xf>
    <xf numFmtId="2" fontId="9" fillId="0" borderId="23" xfId="2" applyNumberFormat="1" applyFont="1" applyBorder="1" applyAlignment="1">
      <alignment horizontal="center"/>
    </xf>
    <xf numFmtId="0" fontId="7" fillId="0" borderId="17" xfId="2" applyFont="1" applyBorder="1" applyAlignment="1">
      <alignment horizontal="center" vertical="center"/>
    </xf>
    <xf numFmtId="0" fontId="7" fillId="0" borderId="18" xfId="2" applyFont="1" applyBorder="1" applyAlignment="1">
      <alignment horizontal="center" vertical="center"/>
    </xf>
    <xf numFmtId="0" fontId="7" fillId="0" borderId="16" xfId="2" applyFont="1" applyBorder="1" applyAlignment="1">
      <alignment horizontal="center" vertical="center"/>
    </xf>
    <xf numFmtId="0" fontId="9" fillId="0" borderId="17" xfId="2" applyFont="1" applyBorder="1" applyAlignment="1">
      <alignment horizontal="center" vertical="center"/>
    </xf>
    <xf numFmtId="0" fontId="9" fillId="0" borderId="18" xfId="2" applyFont="1" applyBorder="1" applyAlignment="1">
      <alignment horizontal="center" vertical="center"/>
    </xf>
    <xf numFmtId="0" fontId="9" fillId="0" borderId="16" xfId="2" applyFont="1" applyBorder="1" applyAlignment="1">
      <alignment horizontal="center" vertical="center"/>
    </xf>
    <xf numFmtId="0" fontId="9" fillId="0" borderId="1" xfId="2" applyFont="1" applyBorder="1" applyAlignment="1">
      <alignment horizontal="center" vertical="center"/>
    </xf>
    <xf numFmtId="2" fontId="9" fillId="0" borderId="1" xfId="2" applyNumberFormat="1" applyFont="1" applyBorder="1" applyAlignment="1">
      <alignment horizontal="center" vertical="center"/>
    </xf>
    <xf numFmtId="0" fontId="9" fillId="7" borderId="1" xfId="2" applyFont="1" applyFill="1" applyBorder="1" applyAlignment="1">
      <alignment horizontal="center" vertical="center"/>
    </xf>
    <xf numFmtId="2" fontId="9" fillId="7" borderId="1" xfId="2" applyNumberFormat="1" applyFont="1" applyFill="1" applyBorder="1" applyAlignment="1">
      <alignment horizontal="center" vertical="center"/>
    </xf>
    <xf numFmtId="0" fontId="9" fillId="7" borderId="1" xfId="2" applyFont="1" applyFill="1" applyBorder="1" applyAlignment="1">
      <alignment horizontal="center"/>
    </xf>
    <xf numFmtId="0" fontId="9" fillId="0" borderId="1" xfId="2" applyFont="1" applyFill="1" applyBorder="1" applyAlignment="1">
      <alignment horizontal="center" vertical="center"/>
    </xf>
    <xf numFmtId="2" fontId="9" fillId="0" borderId="1" xfId="2" applyNumberFormat="1" applyFont="1" applyFill="1" applyBorder="1" applyAlignment="1">
      <alignment horizontal="center" vertical="center"/>
    </xf>
    <xf numFmtId="2" fontId="9" fillId="0" borderId="27" xfId="2" applyNumberFormat="1" applyFont="1" applyFill="1" applyBorder="1" applyAlignment="1">
      <alignment horizontal="center" vertical="center"/>
    </xf>
    <xf numFmtId="2" fontId="9" fillId="0" borderId="28" xfId="2" applyNumberFormat="1" applyFont="1" applyFill="1" applyBorder="1" applyAlignment="1">
      <alignment horizontal="center" vertical="center"/>
    </xf>
    <xf numFmtId="2" fontId="9" fillId="0" borderId="29" xfId="2" applyNumberFormat="1" applyFont="1" applyFill="1" applyBorder="1" applyAlignment="1">
      <alignment horizontal="center" vertical="center"/>
    </xf>
    <xf numFmtId="2" fontId="9" fillId="0" borderId="30" xfId="2" applyNumberFormat="1" applyFont="1" applyFill="1" applyBorder="1" applyAlignment="1">
      <alignment horizontal="center" vertical="center"/>
    </xf>
    <xf numFmtId="2" fontId="9" fillId="0" borderId="31" xfId="2" applyNumberFormat="1" applyFont="1" applyFill="1" applyBorder="1" applyAlignment="1">
      <alignment horizontal="center" vertical="center"/>
    </xf>
    <xf numFmtId="2" fontId="9" fillId="0" borderId="32" xfId="2" applyNumberFormat="1" applyFont="1" applyFill="1" applyBorder="1" applyAlignment="1">
      <alignment horizontal="center" vertical="center"/>
    </xf>
    <xf numFmtId="2" fontId="7" fillId="11" borderId="25" xfId="2" applyNumberFormat="1" applyFill="1" applyBorder="1" applyAlignment="1">
      <alignment horizontal="center" vertical="center"/>
    </xf>
    <xf numFmtId="2" fontId="7" fillId="11" borderId="26" xfId="2" applyNumberFormat="1" applyFill="1" applyBorder="1" applyAlignment="1">
      <alignment horizontal="center" vertical="center"/>
    </xf>
    <xf numFmtId="2" fontId="7" fillId="11" borderId="25" xfId="2" applyNumberFormat="1" applyFill="1" applyBorder="1" applyAlignment="1">
      <alignment horizontal="center" vertical="center" shrinkToFit="1"/>
    </xf>
    <xf numFmtId="2" fontId="7" fillId="11" borderId="26" xfId="2" applyNumberFormat="1" applyFill="1" applyBorder="1" applyAlignment="1">
      <alignment horizontal="center" vertical="center" shrinkToFit="1"/>
    </xf>
    <xf numFmtId="0" fontId="13" fillId="0" borderId="0" xfId="1" applyFont="1" applyAlignment="1">
      <alignment horizontal="center" wrapText="1"/>
    </xf>
    <xf numFmtId="0" fontId="13" fillId="0" borderId="0" xfId="1" applyFont="1" applyAlignment="1">
      <alignment horizontal="center"/>
    </xf>
    <xf numFmtId="0" fontId="3" fillId="0" borderId="24" xfId="1" applyFont="1" applyBorder="1" applyAlignment="1">
      <alignment horizontal="center"/>
    </xf>
    <xf numFmtId="0" fontId="1" fillId="0" borderId="0" xfId="1" applyFont="1" applyAlignment="1">
      <alignment horizont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762000</xdr:colOff>
      <xdr:row>33</xdr:row>
      <xdr:rowOff>165100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F699D01-A7C0-6140-B80D-7167658B8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3500" cy="6870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10</xdr:col>
      <xdr:colOff>774700</xdr:colOff>
      <xdr:row>50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99EF066-8F92-724B-BB69-929BDB88B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112000"/>
          <a:ext cx="9029700" cy="3073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16</xdr:col>
      <xdr:colOff>38100</xdr:colOff>
      <xdr:row>88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47C1536-BB21-C947-8C2D-A9E74E142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566400"/>
          <a:ext cx="13246100" cy="7505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16</xdr:col>
      <xdr:colOff>25400</xdr:colOff>
      <xdr:row>127</xdr:row>
      <xdr:rowOff>25400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DEDE7EF-E830-4F4C-A9C2-330004F97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288000"/>
          <a:ext cx="13233400" cy="754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18</xdr:col>
      <xdr:colOff>0</xdr:colOff>
      <xdr:row>148</xdr:row>
      <xdr:rowOff>177800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3945364-57F3-9F47-90D4-DB1B25111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6009600"/>
          <a:ext cx="14859000" cy="4241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BE91-E989-EE4E-A5C8-A4BFD0A206F7}">
  <dimension ref="B2:J212"/>
  <sheetViews>
    <sheetView showGridLines="0" zoomScale="50" zoomScaleNormal="50" workbookViewId="0">
      <selection activeCell="L204" sqref="L204"/>
    </sheetView>
  </sheetViews>
  <sheetFormatPr defaultColWidth="10.83203125" defaultRowHeight="14.5"/>
  <cols>
    <col min="1" max="1" width="10.83203125" style="22"/>
    <col min="2" max="2" width="0" style="23" hidden="1" customWidth="1"/>
    <col min="3" max="3" width="27.83203125" style="23" customWidth="1"/>
    <col min="4" max="4" width="20.58203125" style="24" bestFit="1" customWidth="1"/>
    <col min="5" max="5" width="21.33203125" style="24" bestFit="1" customWidth="1"/>
    <col min="6" max="6" width="21.5" style="25" customWidth="1"/>
    <col min="7" max="7" width="25" style="25" customWidth="1"/>
    <col min="8" max="8" width="27.5" style="25" customWidth="1"/>
    <col min="9" max="9" width="20.08203125" style="26" customWidth="1"/>
    <col min="10" max="10" width="16" style="26" customWidth="1"/>
    <col min="11" max="16384" width="10.83203125" style="22"/>
  </cols>
  <sheetData>
    <row r="2" spans="2:10" ht="30" customHeight="1">
      <c r="B2" s="40" t="s">
        <v>35</v>
      </c>
      <c r="C2" s="40" t="s">
        <v>36</v>
      </c>
      <c r="D2" s="40" t="s">
        <v>94</v>
      </c>
      <c r="E2" s="40" t="s">
        <v>95</v>
      </c>
      <c r="F2" s="41" t="s">
        <v>96</v>
      </c>
      <c r="G2" s="41" t="s">
        <v>97</v>
      </c>
      <c r="H2" s="41" t="s">
        <v>98</v>
      </c>
      <c r="I2" s="42" t="s">
        <v>99</v>
      </c>
      <c r="J2" s="42" t="s">
        <v>100</v>
      </c>
    </row>
    <row r="3" spans="2:10">
      <c r="B3" s="57"/>
      <c r="C3" s="202" t="s">
        <v>254</v>
      </c>
      <c r="D3" s="212"/>
      <c r="E3" s="43" t="s">
        <v>57</v>
      </c>
      <c r="F3" s="44">
        <v>98.639410400390602</v>
      </c>
      <c r="G3" s="44">
        <v>108.6741485595704</v>
      </c>
      <c r="H3" s="44">
        <v>88.626029968261605</v>
      </c>
      <c r="I3" s="211"/>
      <c r="J3" s="211"/>
    </row>
    <row r="4" spans="2:10">
      <c r="B4" s="57"/>
      <c r="C4" s="203"/>
      <c r="D4" s="212"/>
      <c r="E4" s="43" t="s">
        <v>39</v>
      </c>
      <c r="F4" s="44">
        <v>139.13432617187499</v>
      </c>
      <c r="G4" s="44">
        <v>151.0743713378908</v>
      </c>
      <c r="H4" s="44">
        <v>127.224494934082</v>
      </c>
      <c r="I4" s="211"/>
      <c r="J4" s="211"/>
    </row>
    <row r="5" spans="2:10" s="89" customFormat="1" ht="15" customHeight="1">
      <c r="B5" s="85"/>
      <c r="C5" s="203"/>
      <c r="D5" s="213" t="s">
        <v>101</v>
      </c>
      <c r="E5" s="86" t="s">
        <v>102</v>
      </c>
      <c r="F5" s="87">
        <v>42.981207275390602</v>
      </c>
      <c r="G5" s="88">
        <v>49.584297180175597</v>
      </c>
      <c r="H5" s="88">
        <v>36.38737487792968</v>
      </c>
      <c r="I5" s="214">
        <f>SUM(F5:F6)</f>
        <v>91.263327026367207</v>
      </c>
      <c r="J5" s="214">
        <f>F5/(F5+F6)</f>
        <v>0.47095814579467116</v>
      </c>
    </row>
    <row r="6" spans="2:10" s="89" customFormat="1" ht="15" customHeight="1">
      <c r="B6" s="85"/>
      <c r="C6" s="203"/>
      <c r="D6" s="213"/>
      <c r="E6" s="86" t="s">
        <v>103</v>
      </c>
      <c r="F6" s="87">
        <v>48.282119750976605</v>
      </c>
      <c r="G6" s="88">
        <v>55.282825469970803</v>
      </c>
      <c r="H6" s="88">
        <v>41.291812896728402</v>
      </c>
      <c r="I6" s="214"/>
      <c r="J6" s="214"/>
    </row>
    <row r="7" spans="2:10" s="89" customFormat="1" ht="15" customHeight="1">
      <c r="B7" s="85"/>
      <c r="C7" s="203"/>
      <c r="D7" s="213" t="s">
        <v>25</v>
      </c>
      <c r="E7" s="86" t="s">
        <v>104</v>
      </c>
      <c r="F7" s="87">
        <v>0</v>
      </c>
      <c r="G7" s="88">
        <v>0.85408586263656805</v>
      </c>
      <c r="H7" s="88">
        <v>0</v>
      </c>
      <c r="I7" s="214">
        <f>SUM(F7:F8)</f>
        <v>51.014328002929602</v>
      </c>
      <c r="J7" s="214">
        <f>F7/(F7+F8)</f>
        <v>0</v>
      </c>
    </row>
    <row r="8" spans="2:10" s="89" customFormat="1" ht="15" customHeight="1">
      <c r="B8" s="85"/>
      <c r="C8" s="203"/>
      <c r="D8" s="213"/>
      <c r="E8" s="86" t="s">
        <v>105</v>
      </c>
      <c r="F8" s="87">
        <v>51.014328002929602</v>
      </c>
      <c r="G8" s="88">
        <v>58.514759063720803</v>
      </c>
      <c r="H8" s="88">
        <v>43.525825500488402</v>
      </c>
      <c r="I8" s="214"/>
      <c r="J8" s="214"/>
    </row>
    <row r="9" spans="2:10" ht="15" hidden="1" customHeight="1">
      <c r="B9" s="57"/>
      <c r="C9" s="203"/>
      <c r="D9" s="210" t="s">
        <v>106</v>
      </c>
      <c r="E9" s="58" t="s">
        <v>107</v>
      </c>
      <c r="F9" s="62"/>
      <c r="G9" s="62"/>
      <c r="H9" s="62"/>
      <c r="I9" s="211">
        <f>SUM(F9:F10)</f>
        <v>0</v>
      </c>
      <c r="J9" s="211" t="e">
        <f>F9/(F9+F10)</f>
        <v>#DIV/0!</v>
      </c>
    </row>
    <row r="10" spans="2:10" ht="15" hidden="1" customHeight="1">
      <c r="B10" s="57"/>
      <c r="C10" s="203"/>
      <c r="D10" s="210"/>
      <c r="E10" s="58" t="s">
        <v>108</v>
      </c>
      <c r="F10" s="62"/>
      <c r="G10" s="62"/>
      <c r="H10" s="62"/>
      <c r="I10" s="211"/>
      <c r="J10" s="211"/>
    </row>
    <row r="11" spans="2:10" ht="15" hidden="1" customHeight="1">
      <c r="B11" s="57"/>
      <c r="C11" s="203"/>
      <c r="D11" s="210" t="s">
        <v>28</v>
      </c>
      <c r="E11" s="58" t="s">
        <v>109</v>
      </c>
      <c r="F11" s="63"/>
      <c r="G11" s="63"/>
      <c r="H11" s="63"/>
      <c r="I11" s="211">
        <f>SUM(F11:F12)</f>
        <v>0</v>
      </c>
      <c r="J11" s="211" t="e">
        <f>F11/(F11+F12)</f>
        <v>#DIV/0!</v>
      </c>
    </row>
    <row r="12" spans="2:10" ht="15" hidden="1" customHeight="1">
      <c r="B12" s="57"/>
      <c r="C12" s="203"/>
      <c r="D12" s="210"/>
      <c r="E12" s="58" t="s">
        <v>110</v>
      </c>
      <c r="F12" s="63"/>
      <c r="G12" s="63"/>
      <c r="H12" s="63"/>
      <c r="I12" s="211"/>
      <c r="J12" s="211"/>
    </row>
    <row r="13" spans="2:10">
      <c r="B13" s="48"/>
      <c r="C13" s="203"/>
      <c r="D13" s="208" t="s">
        <v>32</v>
      </c>
      <c r="E13" s="43" t="s">
        <v>142</v>
      </c>
      <c r="F13" s="44">
        <v>45.628128051757798</v>
      </c>
      <c r="G13" s="44">
        <v>53.1127128601076</v>
      </c>
      <c r="H13" s="44">
        <v>38.155426025390639</v>
      </c>
      <c r="I13" s="209">
        <f>SUM(F13:F14)</f>
        <v>102.17030944824219</v>
      </c>
      <c r="J13" s="209">
        <f>F13/(F13+F14)</f>
        <v>0.4465889190134269</v>
      </c>
    </row>
    <row r="14" spans="2:10">
      <c r="B14" s="57"/>
      <c r="C14" s="203"/>
      <c r="D14" s="208"/>
      <c r="E14" s="43" t="s">
        <v>143</v>
      </c>
      <c r="F14" s="44">
        <v>56.542181396484395</v>
      </c>
      <c r="G14" s="44">
        <v>64.879562377929602</v>
      </c>
      <c r="H14" s="44">
        <v>48.219558715820398</v>
      </c>
      <c r="I14" s="209"/>
      <c r="J14" s="209"/>
    </row>
    <row r="15" spans="2:10">
      <c r="B15" s="57"/>
      <c r="C15" s="203"/>
      <c r="D15" s="205" t="s">
        <v>144</v>
      </c>
      <c r="E15" s="43" t="s">
        <v>147</v>
      </c>
      <c r="F15" s="44">
        <v>28.841625976562604</v>
      </c>
      <c r="G15" s="44">
        <v>34.469905853271477</v>
      </c>
      <c r="H15" s="44">
        <v>23.220073699951161</v>
      </c>
      <c r="I15" s="209">
        <f>SUM(F15:F16)</f>
        <v>70.590631103515804</v>
      </c>
      <c r="J15" s="209">
        <f>F15/(F15+F16)</f>
        <v>0.40857583401214459</v>
      </c>
    </row>
    <row r="16" spans="2:10">
      <c r="B16" s="57"/>
      <c r="C16" s="204"/>
      <c r="D16" s="207"/>
      <c r="E16" s="43" t="s">
        <v>148</v>
      </c>
      <c r="F16" s="44">
        <v>41.7490051269532</v>
      </c>
      <c r="G16" s="44">
        <v>48.526039123535199</v>
      </c>
      <c r="H16" s="44">
        <v>34.981712341308601</v>
      </c>
      <c r="I16" s="209"/>
      <c r="J16" s="209"/>
    </row>
    <row r="17" spans="2:10">
      <c r="B17" s="57"/>
      <c r="C17" s="205" t="s">
        <v>255</v>
      </c>
      <c r="D17" s="212"/>
      <c r="E17" s="43" t="s">
        <v>57</v>
      </c>
      <c r="F17" s="44">
        <v>174.44520263671879</v>
      </c>
      <c r="G17" s="44">
        <v>188.0878753662108</v>
      </c>
      <c r="H17" s="44">
        <v>160.84199523925801</v>
      </c>
      <c r="I17" s="211"/>
      <c r="J17" s="211"/>
    </row>
    <row r="18" spans="2:10">
      <c r="B18" s="57"/>
      <c r="C18" s="206"/>
      <c r="D18" s="212"/>
      <c r="E18" s="43" t="s">
        <v>39</v>
      </c>
      <c r="F18" s="44">
        <v>235.40207519531199</v>
      </c>
      <c r="G18" s="44">
        <v>250.81707763671881</v>
      </c>
      <c r="H18" s="44">
        <v>220.0374450683592</v>
      </c>
      <c r="I18" s="211"/>
      <c r="J18" s="211"/>
    </row>
    <row r="19" spans="2:10" s="89" customFormat="1" ht="15" customHeight="1">
      <c r="B19" s="85"/>
      <c r="C19" s="206"/>
      <c r="D19" s="213" t="s">
        <v>101</v>
      </c>
      <c r="E19" s="86" t="s">
        <v>102</v>
      </c>
      <c r="F19" s="87">
        <v>104.43840332031259</v>
      </c>
      <c r="G19" s="88">
        <v>115.20970153808599</v>
      </c>
      <c r="H19" s="88">
        <v>93.691719055175597</v>
      </c>
      <c r="I19" s="214">
        <f>SUM(F19:F20)</f>
        <v>166.47595214843759</v>
      </c>
      <c r="J19" s="214">
        <f>F19/(F19+F20)</f>
        <v>0.62734828647918184</v>
      </c>
    </row>
    <row r="20" spans="2:10" s="89" customFormat="1" ht="15" customHeight="1">
      <c r="B20" s="85"/>
      <c r="C20" s="206"/>
      <c r="D20" s="213"/>
      <c r="E20" s="86" t="s">
        <v>103</v>
      </c>
      <c r="F20" s="87">
        <v>62.037548828124997</v>
      </c>
      <c r="G20" s="88">
        <v>70.318290710449205</v>
      </c>
      <c r="H20" s="88">
        <v>53.771362304687599</v>
      </c>
      <c r="I20" s="214"/>
      <c r="J20" s="214"/>
    </row>
    <row r="21" spans="2:10" s="89" customFormat="1" ht="15" customHeight="1">
      <c r="B21" s="85"/>
      <c r="C21" s="206"/>
      <c r="D21" s="213" t="s">
        <v>25</v>
      </c>
      <c r="E21" s="86" t="s">
        <v>104</v>
      </c>
      <c r="F21" s="87">
        <v>0</v>
      </c>
      <c r="G21" s="88">
        <v>0.83014822006225597</v>
      </c>
      <c r="H21" s="88">
        <v>0</v>
      </c>
      <c r="I21" s="214">
        <f>SUM(F21:F22)</f>
        <v>71.467584228515605</v>
      </c>
      <c r="J21" s="214">
        <f>F21/(F21+F22)</f>
        <v>0</v>
      </c>
    </row>
    <row r="22" spans="2:10" s="89" customFormat="1" ht="15" customHeight="1">
      <c r="B22" s="85"/>
      <c r="C22" s="206"/>
      <c r="D22" s="213"/>
      <c r="E22" s="86" t="s">
        <v>105</v>
      </c>
      <c r="F22" s="87">
        <v>71.467584228515605</v>
      </c>
      <c r="G22" s="88">
        <v>80.230598449707202</v>
      </c>
      <c r="H22" s="88">
        <v>62.720855712890803</v>
      </c>
      <c r="I22" s="214"/>
      <c r="J22" s="214"/>
    </row>
    <row r="23" spans="2:10" ht="15" hidden="1" customHeight="1">
      <c r="B23" s="57"/>
      <c r="C23" s="206"/>
      <c r="D23" s="210" t="s">
        <v>106</v>
      </c>
      <c r="E23" s="58" t="s">
        <v>107</v>
      </c>
      <c r="F23" s="62"/>
      <c r="G23" s="62"/>
      <c r="H23" s="62"/>
      <c r="I23" s="211">
        <f>SUM(F23:F24)</f>
        <v>0</v>
      </c>
      <c r="J23" s="211" t="e">
        <f>F23/(F23+F24)</f>
        <v>#DIV/0!</v>
      </c>
    </row>
    <row r="24" spans="2:10" ht="15" hidden="1" customHeight="1">
      <c r="B24" s="57"/>
      <c r="C24" s="206"/>
      <c r="D24" s="210"/>
      <c r="E24" s="58" t="s">
        <v>108</v>
      </c>
      <c r="F24" s="62"/>
      <c r="G24" s="62"/>
      <c r="H24" s="62"/>
      <c r="I24" s="211"/>
      <c r="J24" s="211"/>
    </row>
    <row r="25" spans="2:10" ht="15" hidden="1" customHeight="1">
      <c r="B25" s="57"/>
      <c r="C25" s="206"/>
      <c r="D25" s="210" t="s">
        <v>28</v>
      </c>
      <c r="E25" s="58" t="s">
        <v>109</v>
      </c>
      <c r="F25" s="63"/>
      <c r="G25" s="63"/>
      <c r="H25" s="63"/>
      <c r="I25" s="211">
        <f>SUM(F25:F26)</f>
        <v>0</v>
      </c>
      <c r="J25" s="211" t="e">
        <f>F25/(F25+F26)</f>
        <v>#DIV/0!</v>
      </c>
    </row>
    <row r="26" spans="2:10" ht="15" hidden="1" customHeight="1">
      <c r="B26" s="57"/>
      <c r="C26" s="206"/>
      <c r="D26" s="210"/>
      <c r="E26" s="58" t="s">
        <v>110</v>
      </c>
      <c r="F26" s="63"/>
      <c r="G26" s="63"/>
      <c r="H26" s="63"/>
      <c r="I26" s="211"/>
      <c r="J26" s="211"/>
    </row>
    <row r="27" spans="2:10" ht="15" customHeight="1">
      <c r="B27" s="57"/>
      <c r="C27" s="206"/>
      <c r="D27" s="208" t="s">
        <v>32</v>
      </c>
      <c r="E27" s="43" t="s">
        <v>142</v>
      </c>
      <c r="F27" s="44">
        <v>96.21578979492179</v>
      </c>
      <c r="G27" s="44">
        <v>107.13466644287119</v>
      </c>
      <c r="H27" s="44">
        <v>85.32218170166</v>
      </c>
      <c r="I27" s="209">
        <f>SUM(F27:F28)</f>
        <v>175.88040771484359</v>
      </c>
      <c r="J27" s="209">
        <f>F27/(F27+F28)</f>
        <v>0.5470523467907652</v>
      </c>
    </row>
    <row r="28" spans="2:10" ht="15" customHeight="1">
      <c r="B28" s="57"/>
      <c r="C28" s="206"/>
      <c r="D28" s="208"/>
      <c r="E28" s="43" t="s">
        <v>143</v>
      </c>
      <c r="F28" s="44">
        <v>79.664617919921795</v>
      </c>
      <c r="G28" s="44">
        <v>89.590270996093594</v>
      </c>
      <c r="H28" s="44">
        <v>69.759864807128807</v>
      </c>
      <c r="I28" s="209"/>
      <c r="J28" s="209"/>
    </row>
    <row r="29" spans="2:10">
      <c r="B29" s="48"/>
      <c r="C29" s="206"/>
      <c r="D29" s="205" t="s">
        <v>144</v>
      </c>
      <c r="E29" s="43" t="s">
        <v>147</v>
      </c>
      <c r="F29" s="44">
        <v>35.354031372070395</v>
      </c>
      <c r="G29" s="44">
        <v>41.5559692382812</v>
      </c>
      <c r="H29" s="44">
        <v>29.160259246826161</v>
      </c>
      <c r="I29" s="209">
        <f>SUM(F29:F30)</f>
        <v>108.9049102783204</v>
      </c>
      <c r="J29" s="209">
        <f>F29/(F29+F30)</f>
        <v>0.32463211513345591</v>
      </c>
    </row>
    <row r="30" spans="2:10">
      <c r="B30" s="48"/>
      <c r="C30" s="207"/>
      <c r="D30" s="207"/>
      <c r="E30" s="43" t="s">
        <v>148</v>
      </c>
      <c r="F30" s="44">
        <v>73.550878906250006</v>
      </c>
      <c r="G30" s="44">
        <v>82.517150878906406</v>
      </c>
      <c r="H30" s="44">
        <v>64.601654052734403</v>
      </c>
      <c r="I30" s="209"/>
      <c r="J30" s="209"/>
    </row>
    <row r="31" spans="2:10">
      <c r="B31" s="48"/>
      <c r="C31" s="205" t="s">
        <v>256</v>
      </c>
      <c r="D31" s="212"/>
      <c r="E31" s="43" t="s">
        <v>57</v>
      </c>
      <c r="F31" s="44">
        <v>205.23481445312601</v>
      </c>
      <c r="G31" s="44">
        <v>219.85015869140639</v>
      </c>
      <c r="H31" s="44">
        <v>190.6647186279296</v>
      </c>
      <c r="I31" s="211"/>
      <c r="J31" s="211"/>
    </row>
    <row r="32" spans="2:10">
      <c r="B32" s="48"/>
      <c r="C32" s="206"/>
      <c r="D32" s="212"/>
      <c r="E32" s="43" t="s">
        <v>39</v>
      </c>
      <c r="F32" s="44">
        <v>264.71999511718798</v>
      </c>
      <c r="G32" s="44">
        <v>282.90979003906239</v>
      </c>
      <c r="H32" s="44">
        <v>246.60021972656239</v>
      </c>
      <c r="I32" s="211"/>
      <c r="J32" s="211"/>
    </row>
    <row r="33" spans="2:10" s="89" customFormat="1" ht="15" customHeight="1">
      <c r="B33" s="85"/>
      <c r="C33" s="206"/>
      <c r="D33" s="213" t="s">
        <v>101</v>
      </c>
      <c r="E33" s="86" t="s">
        <v>102</v>
      </c>
      <c r="F33" s="87">
        <v>189.6238525390626</v>
      </c>
      <c r="G33" s="88">
        <v>203.7950744628908</v>
      </c>
      <c r="H33" s="88">
        <v>175.49516296386719</v>
      </c>
      <c r="I33" s="214">
        <f>SUM(F33:F34)</f>
        <v>249.5307678222658</v>
      </c>
      <c r="J33" s="214">
        <f>F33/(F33+F34)</f>
        <v>0.75992172906760214</v>
      </c>
    </row>
    <row r="34" spans="2:10" s="89" customFormat="1" ht="15" customHeight="1">
      <c r="B34" s="85"/>
      <c r="C34" s="206"/>
      <c r="D34" s="213"/>
      <c r="E34" s="86" t="s">
        <v>103</v>
      </c>
      <c r="F34" s="87">
        <v>59.906915283203205</v>
      </c>
      <c r="G34" s="88">
        <v>67.811965942382798</v>
      </c>
      <c r="H34" s="88">
        <v>52.015125274658402</v>
      </c>
      <c r="I34" s="214"/>
      <c r="J34" s="214"/>
    </row>
    <row r="35" spans="2:10" s="89" customFormat="1" ht="15" customHeight="1">
      <c r="B35" s="85"/>
      <c r="C35" s="206"/>
      <c r="D35" s="213" t="s">
        <v>25</v>
      </c>
      <c r="E35" s="86" t="s">
        <v>104</v>
      </c>
      <c r="F35" s="87">
        <v>0</v>
      </c>
      <c r="G35" s="88">
        <v>0.78172612190246404</v>
      </c>
      <c r="H35" s="88">
        <v>0</v>
      </c>
      <c r="I35" s="214">
        <f>SUM(F35:F36)</f>
        <v>69.916650390624994</v>
      </c>
      <c r="J35" s="214">
        <f>F35/(F35+F36)</f>
        <v>0</v>
      </c>
    </row>
    <row r="36" spans="2:10" s="89" customFormat="1" ht="15" customHeight="1">
      <c r="B36" s="85"/>
      <c r="C36" s="206"/>
      <c r="D36" s="213"/>
      <c r="E36" s="86" t="s">
        <v>105</v>
      </c>
      <c r="F36" s="87">
        <v>69.916650390624994</v>
      </c>
      <c r="G36" s="88">
        <v>78.326499938964801</v>
      </c>
      <c r="H36" s="88">
        <v>61.521808624267599</v>
      </c>
      <c r="I36" s="214"/>
      <c r="J36" s="214"/>
    </row>
    <row r="37" spans="2:10" ht="15" hidden="1" customHeight="1">
      <c r="B37" s="48"/>
      <c r="C37" s="206"/>
      <c r="D37" s="210" t="s">
        <v>106</v>
      </c>
      <c r="E37" s="58" t="s">
        <v>107</v>
      </c>
      <c r="F37" s="62"/>
      <c r="G37" s="62"/>
      <c r="H37" s="62"/>
      <c r="I37" s="211">
        <f>SUM(F37:F38)</f>
        <v>0</v>
      </c>
      <c r="J37" s="211" t="e">
        <f>F37/(F37+F38)</f>
        <v>#DIV/0!</v>
      </c>
    </row>
    <row r="38" spans="2:10" ht="15" hidden="1" customHeight="1">
      <c r="B38" s="48"/>
      <c r="C38" s="206"/>
      <c r="D38" s="210"/>
      <c r="E38" s="58" t="s">
        <v>108</v>
      </c>
      <c r="F38" s="62"/>
      <c r="G38" s="62"/>
      <c r="H38" s="62"/>
      <c r="I38" s="211"/>
      <c r="J38" s="211"/>
    </row>
    <row r="39" spans="2:10" ht="15" hidden="1" customHeight="1">
      <c r="B39" s="57"/>
      <c r="C39" s="206"/>
      <c r="D39" s="210" t="s">
        <v>28</v>
      </c>
      <c r="E39" s="58" t="s">
        <v>109</v>
      </c>
      <c r="F39" s="63"/>
      <c r="G39" s="63"/>
      <c r="H39" s="63"/>
      <c r="I39" s="211">
        <f>SUM(F39:F40)</f>
        <v>0</v>
      </c>
      <c r="J39" s="211" t="e">
        <f>F39/(F39+F40)</f>
        <v>#DIV/0!</v>
      </c>
    </row>
    <row r="40" spans="2:10" ht="15" hidden="1" customHeight="1">
      <c r="B40" s="57"/>
      <c r="C40" s="206"/>
      <c r="D40" s="210"/>
      <c r="E40" s="58" t="s">
        <v>110</v>
      </c>
      <c r="F40" s="63"/>
      <c r="G40" s="63"/>
      <c r="H40" s="63"/>
      <c r="I40" s="211"/>
      <c r="J40" s="211"/>
    </row>
    <row r="41" spans="2:10" ht="15" customHeight="1">
      <c r="B41" s="57"/>
      <c r="C41" s="206"/>
      <c r="D41" s="208" t="s">
        <v>32</v>
      </c>
      <c r="E41" s="43" t="s">
        <v>142</v>
      </c>
      <c r="F41" s="44">
        <v>101.7268737792968</v>
      </c>
      <c r="G41" s="44">
        <v>112.2327346801756</v>
      </c>
      <c r="H41" s="44">
        <v>91.244422912597599</v>
      </c>
      <c r="I41" s="209">
        <f>SUM(F41:F42)</f>
        <v>167.69760742187501</v>
      </c>
      <c r="J41" s="209">
        <f>F41/(F41+F42)</f>
        <v>0.60660897518581547</v>
      </c>
    </row>
    <row r="42" spans="2:10" ht="15" customHeight="1">
      <c r="B42" s="57"/>
      <c r="C42" s="206"/>
      <c r="D42" s="208"/>
      <c r="E42" s="43" t="s">
        <v>143</v>
      </c>
      <c r="F42" s="44">
        <v>65.97073364257821</v>
      </c>
      <c r="G42" s="44">
        <v>74.413146972656406</v>
      </c>
      <c r="H42" s="44">
        <v>57.543445587158402</v>
      </c>
      <c r="I42" s="209"/>
      <c r="J42" s="209"/>
    </row>
    <row r="43" spans="2:10">
      <c r="B43" s="57"/>
      <c r="C43" s="206"/>
      <c r="D43" s="205" t="s">
        <v>144</v>
      </c>
      <c r="E43" s="43" t="s">
        <v>147</v>
      </c>
      <c r="F43" s="44">
        <v>31.486993408203197</v>
      </c>
      <c r="G43" s="44">
        <v>37.32209396362304</v>
      </c>
      <c r="H43" s="44">
        <v>25.659120559692401</v>
      </c>
      <c r="I43" s="209">
        <f>SUM(F43:F44)</f>
        <v>105.47682495117201</v>
      </c>
      <c r="J43" s="209">
        <f>F43/(F43+F44)</f>
        <v>0.29852048943243553</v>
      </c>
    </row>
    <row r="44" spans="2:10">
      <c r="B44" s="57"/>
      <c r="C44" s="207"/>
      <c r="D44" s="207"/>
      <c r="E44" s="43" t="s">
        <v>148</v>
      </c>
      <c r="F44" s="44">
        <v>73.989831542968801</v>
      </c>
      <c r="G44" s="44">
        <v>82.957832336425597</v>
      </c>
      <c r="H44" s="44">
        <v>65.038887023925597</v>
      </c>
      <c r="I44" s="209"/>
      <c r="J44" s="209"/>
    </row>
    <row r="45" spans="2:10">
      <c r="B45" s="57"/>
      <c r="C45" s="205" t="s">
        <v>257</v>
      </c>
      <c r="D45" s="212"/>
      <c r="E45" s="43" t="s">
        <v>57</v>
      </c>
      <c r="F45" s="44">
        <v>127.0232666015626</v>
      </c>
      <c r="G45" s="44">
        <v>139.00338745117199</v>
      </c>
      <c r="H45" s="44">
        <v>115.0735702514648</v>
      </c>
      <c r="I45" s="211"/>
      <c r="J45" s="211"/>
    </row>
    <row r="46" spans="2:10">
      <c r="B46" s="57"/>
      <c r="C46" s="206"/>
      <c r="D46" s="212"/>
      <c r="E46" s="43" t="s">
        <v>39</v>
      </c>
      <c r="F46" s="44">
        <v>147.21569824218759</v>
      </c>
      <c r="G46" s="44">
        <v>160.03570556640639</v>
      </c>
      <c r="H46" s="44">
        <v>134.43055725097639</v>
      </c>
      <c r="I46" s="211"/>
      <c r="J46" s="211"/>
    </row>
    <row r="47" spans="2:10" s="89" customFormat="1" ht="15" customHeight="1">
      <c r="B47" s="85"/>
      <c r="C47" s="206"/>
      <c r="D47" s="213" t="s">
        <v>101</v>
      </c>
      <c r="E47" s="86" t="s">
        <v>102</v>
      </c>
      <c r="F47" s="87">
        <v>82.77706909179679</v>
      </c>
      <c r="G47" s="88">
        <v>92.265098571777202</v>
      </c>
      <c r="H47" s="88">
        <v>73.308143615722798</v>
      </c>
      <c r="I47" s="214">
        <f>SUM(F47:F48)</f>
        <v>113.40144653320299</v>
      </c>
      <c r="J47" s="214">
        <f>F47/(F47+F48)</f>
        <v>0.72994720633973886</v>
      </c>
    </row>
    <row r="48" spans="2:10" s="89" customFormat="1" ht="15" customHeight="1">
      <c r="B48" s="85"/>
      <c r="C48" s="206"/>
      <c r="D48" s="213"/>
      <c r="E48" s="86" t="s">
        <v>103</v>
      </c>
      <c r="F48" s="87">
        <v>30.6243774414062</v>
      </c>
      <c r="G48" s="88">
        <v>36.377136230468757</v>
      </c>
      <c r="H48" s="88">
        <v>24.878639221191399</v>
      </c>
      <c r="I48" s="214"/>
      <c r="J48" s="214"/>
    </row>
    <row r="49" spans="2:10" s="89" customFormat="1" ht="15" customHeight="1">
      <c r="B49" s="85"/>
      <c r="C49" s="206"/>
      <c r="D49" s="213" t="s">
        <v>25</v>
      </c>
      <c r="E49" s="86" t="s">
        <v>104</v>
      </c>
      <c r="F49" s="87">
        <v>0</v>
      </c>
      <c r="G49" s="88">
        <v>0.84179610013961603</v>
      </c>
      <c r="H49" s="88">
        <v>0</v>
      </c>
      <c r="I49" s="214">
        <f>SUM(F49:F50)</f>
        <v>34.967166137695401</v>
      </c>
      <c r="J49" s="214">
        <f>F49/(F49+F50)</f>
        <v>0</v>
      </c>
    </row>
    <row r="50" spans="2:10" s="89" customFormat="1" ht="15" customHeight="1">
      <c r="B50" s="85"/>
      <c r="C50" s="206"/>
      <c r="D50" s="213"/>
      <c r="E50" s="86" t="s">
        <v>105</v>
      </c>
      <c r="F50" s="87">
        <v>34.967166137695401</v>
      </c>
      <c r="G50" s="88">
        <v>41.12589263916</v>
      </c>
      <c r="H50" s="88">
        <v>28.81649208068848</v>
      </c>
      <c r="I50" s="214"/>
      <c r="J50" s="214"/>
    </row>
    <row r="51" spans="2:10" ht="15" hidden="1" customHeight="1">
      <c r="B51" s="57"/>
      <c r="C51" s="206"/>
      <c r="D51" s="210" t="s">
        <v>106</v>
      </c>
      <c r="E51" s="58" t="s">
        <v>107</v>
      </c>
      <c r="F51" s="62"/>
      <c r="G51" s="62"/>
      <c r="H51" s="62"/>
      <c r="I51" s="211">
        <f>SUM(F51:F52)</f>
        <v>0</v>
      </c>
      <c r="J51" s="211" t="e">
        <f>F51/(F51+F52)</f>
        <v>#DIV/0!</v>
      </c>
    </row>
    <row r="52" spans="2:10" ht="15" hidden="1" customHeight="1">
      <c r="B52" s="57"/>
      <c r="C52" s="206"/>
      <c r="D52" s="210"/>
      <c r="E52" s="58" t="s">
        <v>108</v>
      </c>
      <c r="F52" s="62"/>
      <c r="G52" s="62"/>
      <c r="H52" s="62"/>
      <c r="I52" s="211"/>
      <c r="J52" s="211"/>
    </row>
    <row r="53" spans="2:10" ht="15" hidden="1" customHeight="1">
      <c r="B53" s="57"/>
      <c r="C53" s="206"/>
      <c r="D53" s="210" t="s">
        <v>28</v>
      </c>
      <c r="E53" s="58" t="s">
        <v>109</v>
      </c>
      <c r="F53" s="63"/>
      <c r="G53" s="63"/>
      <c r="H53" s="63"/>
      <c r="I53" s="211">
        <f>SUM(F53:F54)</f>
        <v>0</v>
      </c>
      <c r="J53" s="211" t="e">
        <f>F53/(F53+F54)</f>
        <v>#DIV/0!</v>
      </c>
    </row>
    <row r="54" spans="2:10" ht="15" hidden="1" customHeight="1">
      <c r="B54" s="57"/>
      <c r="C54" s="206"/>
      <c r="D54" s="210"/>
      <c r="E54" s="58" t="s">
        <v>110</v>
      </c>
      <c r="F54" s="63"/>
      <c r="G54" s="63"/>
      <c r="H54" s="63"/>
      <c r="I54" s="211"/>
      <c r="J54" s="211"/>
    </row>
    <row r="55" spans="2:10" ht="15" customHeight="1">
      <c r="B55" s="57"/>
      <c r="C55" s="206"/>
      <c r="D55" s="208" t="s">
        <v>32</v>
      </c>
      <c r="E55" s="43" t="s">
        <v>142</v>
      </c>
      <c r="F55" s="44">
        <v>78.465753173828205</v>
      </c>
      <c r="G55" s="44">
        <v>87.995048522949205</v>
      </c>
      <c r="H55" s="44">
        <v>68.955726623535199</v>
      </c>
      <c r="I55" s="209">
        <f>SUM(F55:F56)</f>
        <v>114.98044738769541</v>
      </c>
      <c r="J55" s="209">
        <f>F55/(F55+F56)</f>
        <v>0.68242692524281467</v>
      </c>
    </row>
    <row r="56" spans="2:10" ht="15" customHeight="1">
      <c r="B56" s="57"/>
      <c r="C56" s="206"/>
      <c r="D56" s="208"/>
      <c r="E56" s="43" t="s">
        <v>143</v>
      </c>
      <c r="F56" s="44">
        <v>36.514694213867202</v>
      </c>
      <c r="G56" s="44">
        <v>42.998706817626797</v>
      </c>
      <c r="H56" s="44">
        <v>30.039598464965842</v>
      </c>
      <c r="I56" s="209"/>
      <c r="J56" s="209"/>
    </row>
    <row r="57" spans="2:10">
      <c r="B57" s="57"/>
      <c r="C57" s="206"/>
      <c r="D57" s="205" t="s">
        <v>144</v>
      </c>
      <c r="E57" s="43" t="s">
        <v>147</v>
      </c>
      <c r="F57" s="44">
        <v>19.056094360351558</v>
      </c>
      <c r="G57" s="44">
        <v>23.931650161743161</v>
      </c>
      <c r="H57" s="44">
        <v>14.89500713348388</v>
      </c>
      <c r="I57" s="209">
        <f>SUM(F57:F58)</f>
        <v>80.644302368164162</v>
      </c>
      <c r="J57" s="209">
        <f>F57/(F57+F58)</f>
        <v>0.23629808679297729</v>
      </c>
    </row>
    <row r="58" spans="2:10">
      <c r="B58" s="57"/>
      <c r="C58" s="207"/>
      <c r="D58" s="207"/>
      <c r="E58" s="43" t="s">
        <v>148</v>
      </c>
      <c r="F58" s="44">
        <v>61.588208007812604</v>
      </c>
      <c r="G58" s="44">
        <v>69.696968078613196</v>
      </c>
      <c r="H58" s="44">
        <v>53.493396759033203</v>
      </c>
      <c r="I58" s="209"/>
      <c r="J58" s="209"/>
    </row>
    <row r="59" spans="2:10">
      <c r="B59" s="57"/>
      <c r="C59" s="205" t="s">
        <v>258</v>
      </c>
      <c r="D59" s="212"/>
      <c r="E59" s="43" t="s">
        <v>57</v>
      </c>
      <c r="F59" s="44">
        <v>243.12163085937601</v>
      </c>
      <c r="G59" s="44">
        <v>259.20520019531239</v>
      </c>
      <c r="H59" s="44">
        <v>227.09289550781239</v>
      </c>
      <c r="I59" s="211"/>
      <c r="J59" s="211"/>
    </row>
    <row r="60" spans="2:10">
      <c r="B60" s="57"/>
      <c r="C60" s="206"/>
      <c r="D60" s="212"/>
      <c r="E60" s="43" t="s">
        <v>39</v>
      </c>
      <c r="F60" s="44">
        <v>379.98295898437601</v>
      </c>
      <c r="G60" s="44">
        <v>401.02542114258</v>
      </c>
      <c r="H60" s="44">
        <v>359.03421020507801</v>
      </c>
      <c r="I60" s="211"/>
      <c r="J60" s="211"/>
    </row>
    <row r="61" spans="2:10" s="89" customFormat="1" ht="15" customHeight="1">
      <c r="B61" s="85"/>
      <c r="C61" s="206"/>
      <c r="D61" s="213" t="s">
        <v>101</v>
      </c>
      <c r="E61" s="86" t="s">
        <v>102</v>
      </c>
      <c r="F61" s="87">
        <v>167.27675781249999</v>
      </c>
      <c r="G61" s="88">
        <v>180.86412048339841</v>
      </c>
      <c r="H61" s="88">
        <v>153.7285308837892</v>
      </c>
      <c r="I61" s="214">
        <f>SUM(F61:F62)</f>
        <v>247.3087646484376</v>
      </c>
      <c r="J61" s="214">
        <f>F61/(F61+F62)</f>
        <v>0.67638831179433812</v>
      </c>
    </row>
    <row r="62" spans="2:10" s="89" customFormat="1" ht="15" customHeight="1">
      <c r="B62" s="85"/>
      <c r="C62" s="206"/>
      <c r="D62" s="213"/>
      <c r="E62" s="86" t="s">
        <v>103</v>
      </c>
      <c r="F62" s="87">
        <v>80.032006835937608</v>
      </c>
      <c r="G62" s="88">
        <v>89.382446289062401</v>
      </c>
      <c r="H62" s="88">
        <v>70.70011138916</v>
      </c>
      <c r="I62" s="214"/>
      <c r="J62" s="214"/>
    </row>
    <row r="63" spans="2:10" s="89" customFormat="1" ht="15" customHeight="1">
      <c r="B63" s="85"/>
      <c r="C63" s="206"/>
      <c r="D63" s="213" t="s">
        <v>25</v>
      </c>
      <c r="E63" s="86" t="s">
        <v>104</v>
      </c>
      <c r="F63" s="87">
        <v>0</v>
      </c>
      <c r="G63" s="88">
        <v>0.798370361328124</v>
      </c>
      <c r="H63" s="88">
        <v>0</v>
      </c>
      <c r="I63" s="214">
        <f>SUM(F63:F64)</f>
        <v>87.404962158203205</v>
      </c>
      <c r="J63" s="214">
        <f>F63/(F63+F64)</f>
        <v>0</v>
      </c>
    </row>
    <row r="64" spans="2:10" s="89" customFormat="1" ht="15" customHeight="1">
      <c r="B64" s="85"/>
      <c r="C64" s="206"/>
      <c r="D64" s="213"/>
      <c r="E64" s="86" t="s">
        <v>105</v>
      </c>
      <c r="F64" s="87">
        <v>87.404962158203205</v>
      </c>
      <c r="G64" s="88">
        <v>96.917488098144403</v>
      </c>
      <c r="H64" s="88">
        <v>77.911628723144403</v>
      </c>
      <c r="I64" s="214"/>
      <c r="J64" s="214"/>
    </row>
    <row r="65" spans="2:10" ht="15" hidden="1" customHeight="1">
      <c r="B65" s="57"/>
      <c r="C65" s="206"/>
      <c r="D65" s="210" t="s">
        <v>106</v>
      </c>
      <c r="E65" s="58" t="s">
        <v>107</v>
      </c>
      <c r="F65" s="62"/>
      <c r="G65" s="62"/>
      <c r="H65" s="62"/>
      <c r="I65" s="211">
        <f>SUM(F65:F66)</f>
        <v>0</v>
      </c>
      <c r="J65" s="211" t="e">
        <f>F65/(F65+F66)</f>
        <v>#DIV/0!</v>
      </c>
    </row>
    <row r="66" spans="2:10" ht="15" hidden="1" customHeight="1">
      <c r="B66" s="57"/>
      <c r="C66" s="206"/>
      <c r="D66" s="210"/>
      <c r="E66" s="58" t="s">
        <v>108</v>
      </c>
      <c r="F66" s="62"/>
      <c r="G66" s="62"/>
      <c r="H66" s="62"/>
      <c r="I66" s="211"/>
      <c r="J66" s="211"/>
    </row>
    <row r="67" spans="2:10" ht="15" hidden="1" customHeight="1">
      <c r="B67" s="57"/>
      <c r="C67" s="206"/>
      <c r="D67" s="210" t="s">
        <v>28</v>
      </c>
      <c r="E67" s="58" t="s">
        <v>109</v>
      </c>
      <c r="F67" s="63"/>
      <c r="G67" s="63"/>
      <c r="H67" s="63"/>
      <c r="I67" s="211">
        <f>SUM(F67:F68)</f>
        <v>0</v>
      </c>
      <c r="J67" s="211" t="e">
        <f>F67/(F67+F68)</f>
        <v>#DIV/0!</v>
      </c>
    </row>
    <row r="68" spans="2:10" ht="15" hidden="1" customHeight="1">
      <c r="B68" s="57"/>
      <c r="C68" s="206"/>
      <c r="D68" s="210"/>
      <c r="E68" s="58" t="s">
        <v>110</v>
      </c>
      <c r="F68" s="63"/>
      <c r="G68" s="63"/>
      <c r="H68" s="63"/>
      <c r="I68" s="211"/>
      <c r="J68" s="211"/>
    </row>
    <row r="69" spans="2:10" ht="15" customHeight="1">
      <c r="B69" s="57"/>
      <c r="C69" s="206"/>
      <c r="D69" s="208" t="s">
        <v>32</v>
      </c>
      <c r="E69" s="43" t="s">
        <v>142</v>
      </c>
      <c r="F69" s="44">
        <v>158.66718750000001</v>
      </c>
      <c r="G69" s="44">
        <v>171.79266357421881</v>
      </c>
      <c r="H69" s="44">
        <v>145.5782165527344</v>
      </c>
      <c r="I69" s="209">
        <f>SUM(F69:F70)</f>
        <v>242.26614990234381</v>
      </c>
      <c r="J69" s="209">
        <f>F69/(F69+F70)</f>
        <v>0.65492924853083234</v>
      </c>
    </row>
    <row r="70" spans="2:10" ht="15" customHeight="1">
      <c r="B70" s="57"/>
      <c r="C70" s="206"/>
      <c r="D70" s="208"/>
      <c r="E70" s="43" t="s">
        <v>143</v>
      </c>
      <c r="F70" s="44">
        <v>83.598962402343801</v>
      </c>
      <c r="G70" s="44">
        <v>93.08455657959</v>
      </c>
      <c r="H70" s="44">
        <v>74.132446289062401</v>
      </c>
      <c r="I70" s="209"/>
      <c r="J70" s="209"/>
    </row>
    <row r="71" spans="2:10">
      <c r="B71" s="57"/>
      <c r="C71" s="206"/>
      <c r="D71" s="205" t="s">
        <v>144</v>
      </c>
      <c r="E71" s="43" t="s">
        <v>147</v>
      </c>
      <c r="F71" s="44">
        <v>39.190365600585999</v>
      </c>
      <c r="G71" s="44">
        <v>45.5300903320312</v>
      </c>
      <c r="H71" s="44">
        <v>32.859169006347642</v>
      </c>
      <c r="I71" s="209">
        <f>SUM(F71:F72)</f>
        <v>173.02615661621101</v>
      </c>
      <c r="J71" s="209">
        <f>F71/(F71+F72)</f>
        <v>0.22649965974516831</v>
      </c>
    </row>
    <row r="72" spans="2:10">
      <c r="B72" s="57"/>
      <c r="C72" s="207"/>
      <c r="D72" s="207"/>
      <c r="E72" s="43" t="s">
        <v>148</v>
      </c>
      <c r="F72" s="44">
        <v>133.83579101562501</v>
      </c>
      <c r="G72" s="44">
        <v>145.61749267578119</v>
      </c>
      <c r="H72" s="44">
        <v>122.0835037231444</v>
      </c>
      <c r="I72" s="209"/>
      <c r="J72" s="209"/>
    </row>
    <row r="73" spans="2:10">
      <c r="B73" s="57"/>
      <c r="C73" s="205" t="s">
        <v>259</v>
      </c>
      <c r="D73" s="212"/>
      <c r="E73" s="43" t="s">
        <v>57</v>
      </c>
      <c r="F73" s="44">
        <v>178.53315429687501</v>
      </c>
      <c r="G73" s="44">
        <v>192.2686462402344</v>
      </c>
      <c r="H73" s="44">
        <v>164.8376464843752</v>
      </c>
      <c r="I73" s="211"/>
      <c r="J73" s="211"/>
    </row>
    <row r="74" spans="2:10">
      <c r="B74" s="57"/>
      <c r="C74" s="206"/>
      <c r="D74" s="212"/>
      <c r="E74" s="43" t="s">
        <v>39</v>
      </c>
      <c r="F74" s="44">
        <v>220.21884765625001</v>
      </c>
      <c r="G74" s="44">
        <v>235.32679748535159</v>
      </c>
      <c r="H74" s="44">
        <v>205.1592559814452</v>
      </c>
      <c r="I74" s="211"/>
      <c r="J74" s="211"/>
    </row>
    <row r="75" spans="2:10" s="89" customFormat="1" ht="15" customHeight="1">
      <c r="B75" s="85"/>
      <c r="C75" s="206"/>
      <c r="D75" s="213" t="s">
        <v>101</v>
      </c>
      <c r="E75" s="86" t="s">
        <v>102</v>
      </c>
      <c r="F75" s="87">
        <v>113.0085327148438</v>
      </c>
      <c r="G75" s="88">
        <v>123.6042175292968</v>
      </c>
      <c r="H75" s="88">
        <v>102.43663024902359</v>
      </c>
      <c r="I75" s="214">
        <f>SUM(F75:F76)</f>
        <v>157.06326599121098</v>
      </c>
      <c r="J75" s="214">
        <f>F75/(F75+F76)</f>
        <v>0.71950963200502638</v>
      </c>
    </row>
    <row r="76" spans="2:10" s="89" customFormat="1" ht="15" customHeight="1">
      <c r="B76" s="85"/>
      <c r="C76" s="206"/>
      <c r="D76" s="213"/>
      <c r="E76" s="86" t="s">
        <v>103</v>
      </c>
      <c r="F76" s="87">
        <v>44.054733276367202</v>
      </c>
      <c r="G76" s="88">
        <v>50.643287658691598</v>
      </c>
      <c r="H76" s="88">
        <v>37.475395202636719</v>
      </c>
      <c r="I76" s="214"/>
      <c r="J76" s="214"/>
    </row>
    <row r="77" spans="2:10" s="89" customFormat="1" ht="15" customHeight="1">
      <c r="B77" s="85"/>
      <c r="C77" s="206"/>
      <c r="D77" s="213" t="s">
        <v>25</v>
      </c>
      <c r="E77" s="86" t="s">
        <v>104</v>
      </c>
      <c r="F77" s="87">
        <v>0</v>
      </c>
      <c r="G77" s="88">
        <v>0.86775332689285201</v>
      </c>
      <c r="H77" s="88">
        <v>0</v>
      </c>
      <c r="I77" s="214">
        <f>SUM(F77:F78)</f>
        <v>45.3975219726562</v>
      </c>
      <c r="J77" s="214">
        <f>F77/(F77+F78)</f>
        <v>0</v>
      </c>
    </row>
    <row r="78" spans="2:10" s="89" customFormat="1" ht="15" customHeight="1">
      <c r="B78" s="85"/>
      <c r="C78" s="206"/>
      <c r="D78" s="213"/>
      <c r="E78" s="86" t="s">
        <v>105</v>
      </c>
      <c r="F78" s="87">
        <v>45.3975219726562</v>
      </c>
      <c r="G78" s="88">
        <v>52.526981353759602</v>
      </c>
      <c r="H78" s="88">
        <v>38.278846740722642</v>
      </c>
      <c r="I78" s="214"/>
      <c r="J78" s="214"/>
    </row>
    <row r="79" spans="2:10" ht="15" hidden="1" customHeight="1">
      <c r="B79" s="57"/>
      <c r="C79" s="206"/>
      <c r="D79" s="210" t="s">
        <v>106</v>
      </c>
      <c r="E79" s="58" t="s">
        <v>107</v>
      </c>
      <c r="F79" s="62"/>
      <c r="G79" s="62"/>
      <c r="H79" s="62"/>
      <c r="I79" s="211">
        <f>SUM(F79:F80)</f>
        <v>0</v>
      </c>
      <c r="J79" s="211" t="e">
        <f>F79/(F79+F80)</f>
        <v>#DIV/0!</v>
      </c>
    </row>
    <row r="80" spans="2:10" ht="15" hidden="1" customHeight="1">
      <c r="B80" s="57"/>
      <c r="C80" s="206"/>
      <c r="D80" s="210"/>
      <c r="E80" s="58" t="s">
        <v>108</v>
      </c>
      <c r="F80" s="62"/>
      <c r="G80" s="62"/>
      <c r="H80" s="62"/>
      <c r="I80" s="211"/>
      <c r="J80" s="211"/>
    </row>
    <row r="81" spans="2:10" ht="15" hidden="1" customHeight="1">
      <c r="B81" s="57"/>
      <c r="C81" s="206"/>
      <c r="D81" s="210" t="s">
        <v>28</v>
      </c>
      <c r="E81" s="58" t="s">
        <v>109</v>
      </c>
      <c r="F81" s="63"/>
      <c r="G81" s="63"/>
      <c r="H81" s="63"/>
      <c r="I81" s="211">
        <f>SUM(F81:F82)</f>
        <v>0</v>
      </c>
      <c r="J81" s="211" t="e">
        <f>F81/(F81+F82)</f>
        <v>#DIV/0!</v>
      </c>
    </row>
    <row r="82" spans="2:10" ht="15" hidden="1" customHeight="1">
      <c r="B82" s="57"/>
      <c r="C82" s="206"/>
      <c r="D82" s="210"/>
      <c r="E82" s="58" t="s">
        <v>110</v>
      </c>
      <c r="F82" s="63"/>
      <c r="G82" s="63"/>
      <c r="H82" s="63"/>
      <c r="I82" s="211"/>
      <c r="J82" s="211"/>
    </row>
    <row r="83" spans="2:10" ht="15" customHeight="1">
      <c r="B83" s="57"/>
      <c r="C83" s="206"/>
      <c r="D83" s="208" t="s">
        <v>32</v>
      </c>
      <c r="E83" s="43" t="s">
        <v>142</v>
      </c>
      <c r="F83" s="44">
        <v>115.6118896484376</v>
      </c>
      <c r="G83" s="44">
        <v>127.1300964355468</v>
      </c>
      <c r="H83" s="44">
        <v>104.12180328369161</v>
      </c>
      <c r="I83" s="209">
        <f>SUM(F83:F84)</f>
        <v>162.64596252441419</v>
      </c>
      <c r="J83" s="209">
        <f>F83/(F83+F84)</f>
        <v>0.7108193025761923</v>
      </c>
    </row>
    <row r="84" spans="2:10" ht="15" customHeight="1">
      <c r="B84" s="57"/>
      <c r="C84" s="206"/>
      <c r="D84" s="208"/>
      <c r="E84" s="43" t="s">
        <v>143</v>
      </c>
      <c r="F84" s="44">
        <v>47.034072875976605</v>
      </c>
      <c r="G84" s="44">
        <v>54.350673675537202</v>
      </c>
      <c r="H84" s="44">
        <v>39.728828430175803</v>
      </c>
      <c r="I84" s="209"/>
      <c r="J84" s="209"/>
    </row>
    <row r="85" spans="2:10">
      <c r="B85" s="57"/>
      <c r="C85" s="206"/>
      <c r="D85" s="205" t="s">
        <v>144</v>
      </c>
      <c r="E85" s="43" t="s">
        <v>147</v>
      </c>
      <c r="F85" s="44">
        <v>21.621731567382803</v>
      </c>
      <c r="G85" s="44">
        <v>26.664899826049801</v>
      </c>
      <c r="H85" s="44">
        <v>17.261177062988281</v>
      </c>
      <c r="I85" s="209">
        <f>SUM(F85:F86)</f>
        <v>110.31939392089839</v>
      </c>
      <c r="J85" s="209">
        <f>F85/(F85+F86)</f>
        <v>0.19599211706045172</v>
      </c>
    </row>
    <row r="86" spans="2:10">
      <c r="B86" s="57"/>
      <c r="C86" s="207"/>
      <c r="D86" s="207"/>
      <c r="E86" s="43" t="s">
        <v>148</v>
      </c>
      <c r="F86" s="44">
        <v>88.697662353515597</v>
      </c>
      <c r="G86" s="44">
        <v>98.219932556152401</v>
      </c>
      <c r="H86" s="44">
        <v>79.194610595703196</v>
      </c>
      <c r="I86" s="209"/>
      <c r="J86" s="209"/>
    </row>
    <row r="87" spans="2:10">
      <c r="B87" s="57"/>
      <c r="C87" s="205" t="s">
        <v>260</v>
      </c>
      <c r="D87" s="212"/>
      <c r="E87" s="43" t="s">
        <v>57</v>
      </c>
      <c r="F87" s="44">
        <v>183.76943359374999</v>
      </c>
      <c r="G87" s="44">
        <v>197.5424957275392</v>
      </c>
      <c r="H87" s="44">
        <v>170.03659057617199</v>
      </c>
      <c r="I87" s="211"/>
      <c r="J87" s="211"/>
    </row>
    <row r="88" spans="2:10">
      <c r="B88" s="57"/>
      <c r="C88" s="206"/>
      <c r="D88" s="212"/>
      <c r="E88" s="43" t="s">
        <v>39</v>
      </c>
      <c r="F88" s="44">
        <v>232.32770996093799</v>
      </c>
      <c r="G88" s="44">
        <v>248.82191467285159</v>
      </c>
      <c r="H88" s="44">
        <v>215.8911285400392</v>
      </c>
      <c r="I88" s="211"/>
      <c r="J88" s="211"/>
    </row>
    <row r="89" spans="2:10" s="89" customFormat="1" ht="15" customHeight="1">
      <c r="B89" s="85"/>
      <c r="C89" s="206"/>
      <c r="D89" s="213" t="s">
        <v>101</v>
      </c>
      <c r="E89" s="86" t="s">
        <v>102</v>
      </c>
      <c r="F89" s="87">
        <v>134.6422607421876</v>
      </c>
      <c r="G89" s="88">
        <v>146.80531311035159</v>
      </c>
      <c r="H89" s="88">
        <v>122.5105743408204</v>
      </c>
      <c r="I89" s="214">
        <f>SUM(F89:F90)</f>
        <v>165.11210937500022</v>
      </c>
      <c r="J89" s="214">
        <f>F89/(F89+F90)</f>
        <v>0.81545963679980649</v>
      </c>
    </row>
    <row r="90" spans="2:10" s="89" customFormat="1" ht="15" customHeight="1">
      <c r="B90" s="85"/>
      <c r="C90" s="206"/>
      <c r="D90" s="213"/>
      <c r="E90" s="86" t="s">
        <v>103</v>
      </c>
      <c r="F90" s="87">
        <v>30.469848632812603</v>
      </c>
      <c r="G90" s="88">
        <v>36.220016479492202</v>
      </c>
      <c r="H90" s="88">
        <v>24.726697921752919</v>
      </c>
      <c r="I90" s="214"/>
      <c r="J90" s="214"/>
    </row>
    <row r="91" spans="2:10" s="89" customFormat="1" ht="15" customHeight="1">
      <c r="B91" s="85"/>
      <c r="C91" s="206"/>
      <c r="D91" s="213" t="s">
        <v>25</v>
      </c>
      <c r="E91" s="86" t="s">
        <v>104</v>
      </c>
      <c r="F91" s="87">
        <v>0.283086109161376</v>
      </c>
      <c r="G91" s="88">
        <v>1.352172970771788</v>
      </c>
      <c r="H91" s="88">
        <v>1.188927516341208E-2</v>
      </c>
      <c r="I91" s="214">
        <f>SUM(F91:F92)</f>
        <v>28.96113176345818</v>
      </c>
      <c r="J91" s="214">
        <f>F91/(F91+F92)</f>
        <v>9.7746908329929636E-3</v>
      </c>
    </row>
    <row r="92" spans="2:10" s="89" customFormat="1" ht="15" customHeight="1">
      <c r="B92" s="85"/>
      <c r="C92" s="206"/>
      <c r="D92" s="213"/>
      <c r="E92" s="86" t="s">
        <v>105</v>
      </c>
      <c r="F92" s="87">
        <v>28.678045654296803</v>
      </c>
      <c r="G92" s="88">
        <v>34.274383544921882</v>
      </c>
      <c r="H92" s="88">
        <v>23.088356018066399</v>
      </c>
      <c r="I92" s="214"/>
      <c r="J92" s="214"/>
    </row>
    <row r="93" spans="2:10" ht="15" hidden="1" customHeight="1">
      <c r="B93" s="57"/>
      <c r="C93" s="206"/>
      <c r="D93" s="210" t="s">
        <v>106</v>
      </c>
      <c r="E93" s="58" t="s">
        <v>107</v>
      </c>
      <c r="F93" s="62"/>
      <c r="G93" s="62"/>
      <c r="H93" s="62"/>
      <c r="I93" s="211">
        <f>SUM(F93:F94)</f>
        <v>0</v>
      </c>
      <c r="J93" s="211" t="e">
        <f>F93/(F93+F94)</f>
        <v>#DIV/0!</v>
      </c>
    </row>
    <row r="94" spans="2:10" ht="15" hidden="1" customHeight="1">
      <c r="B94" s="57"/>
      <c r="C94" s="206"/>
      <c r="D94" s="210"/>
      <c r="E94" s="58" t="s">
        <v>108</v>
      </c>
      <c r="F94" s="62"/>
      <c r="G94" s="62"/>
      <c r="H94" s="62"/>
      <c r="I94" s="211"/>
      <c r="J94" s="211"/>
    </row>
    <row r="95" spans="2:10" ht="15" hidden="1" customHeight="1">
      <c r="B95" s="57"/>
      <c r="C95" s="206"/>
      <c r="D95" s="210" t="s">
        <v>28</v>
      </c>
      <c r="E95" s="58" t="s">
        <v>109</v>
      </c>
      <c r="F95" s="63"/>
      <c r="G95" s="63"/>
      <c r="H95" s="63"/>
      <c r="I95" s="211">
        <f>SUM(F95:F96)</f>
        <v>0</v>
      </c>
      <c r="J95" s="211" t="e">
        <f>F95/(F95+F96)</f>
        <v>#DIV/0!</v>
      </c>
    </row>
    <row r="96" spans="2:10" ht="15" hidden="1" customHeight="1">
      <c r="B96" s="57"/>
      <c r="C96" s="206"/>
      <c r="D96" s="210"/>
      <c r="E96" s="58" t="s">
        <v>110</v>
      </c>
      <c r="F96" s="63"/>
      <c r="G96" s="63"/>
      <c r="H96" s="63"/>
      <c r="I96" s="211"/>
      <c r="J96" s="211"/>
    </row>
    <row r="97" spans="2:10" ht="15" customHeight="1">
      <c r="B97" s="57"/>
      <c r="C97" s="206"/>
      <c r="D97" s="208" t="s">
        <v>32</v>
      </c>
      <c r="E97" s="43" t="s">
        <v>142</v>
      </c>
      <c r="F97" s="44">
        <v>117.47894287109379</v>
      </c>
      <c r="G97" s="44">
        <v>128.82318115234361</v>
      </c>
      <c r="H97" s="44">
        <v>106.16197204589839</v>
      </c>
      <c r="I97" s="209">
        <f>SUM(F97:F98)</f>
        <v>145.37366638183599</v>
      </c>
      <c r="J97" s="209">
        <f>F97/(F97+F98)</f>
        <v>0.80811708058958631</v>
      </c>
    </row>
    <row r="98" spans="2:10" ht="15" customHeight="1">
      <c r="B98" s="57"/>
      <c r="C98" s="206"/>
      <c r="D98" s="208"/>
      <c r="E98" s="43" t="s">
        <v>143</v>
      </c>
      <c r="F98" s="44">
        <v>27.8947235107422</v>
      </c>
      <c r="G98" s="44">
        <v>33.782733917236321</v>
      </c>
      <c r="H98" s="44">
        <v>22.738088607788079</v>
      </c>
      <c r="I98" s="209"/>
      <c r="J98" s="209"/>
    </row>
    <row r="99" spans="2:10">
      <c r="B99" s="57"/>
      <c r="C99" s="206"/>
      <c r="D99" s="205" t="s">
        <v>144</v>
      </c>
      <c r="E99" s="43" t="s">
        <v>147</v>
      </c>
      <c r="F99" s="44">
        <v>17.528656005859382</v>
      </c>
      <c r="G99" s="44">
        <v>22.238567352294918</v>
      </c>
      <c r="H99" s="44">
        <v>13.538349151611319</v>
      </c>
      <c r="I99" s="209">
        <f>SUM(F99:F100)</f>
        <v>119.43471069335939</v>
      </c>
      <c r="J99" s="209">
        <f>F99/(F99+F100)</f>
        <v>0.14676349868559593</v>
      </c>
    </row>
    <row r="100" spans="2:10">
      <c r="B100" s="57"/>
      <c r="C100" s="207"/>
      <c r="D100" s="207"/>
      <c r="E100" s="43" t="s">
        <v>148</v>
      </c>
      <c r="F100" s="44">
        <v>101.9060546875</v>
      </c>
      <c r="G100" s="44">
        <v>112.4013595581056</v>
      </c>
      <c r="H100" s="44">
        <v>91.434097290039205</v>
      </c>
      <c r="I100" s="209"/>
      <c r="J100" s="209"/>
    </row>
    <row r="101" spans="2:10">
      <c r="B101" s="57"/>
      <c r="C101" s="205" t="s">
        <v>261</v>
      </c>
      <c r="D101" s="212"/>
      <c r="E101" s="43" t="s">
        <v>57</v>
      </c>
      <c r="F101" s="44">
        <v>233.97724609375001</v>
      </c>
      <c r="G101" s="44">
        <v>250.0801696777344</v>
      </c>
      <c r="H101" s="44">
        <v>217.9292144775392</v>
      </c>
      <c r="I101" s="211"/>
      <c r="J101" s="211"/>
    </row>
    <row r="102" spans="2:10">
      <c r="B102" s="57"/>
      <c r="C102" s="206"/>
      <c r="D102" s="212"/>
      <c r="E102" s="43" t="s">
        <v>39</v>
      </c>
      <c r="F102" s="44">
        <v>278.48193359375</v>
      </c>
      <c r="G102" s="44">
        <v>294.96295166015642</v>
      </c>
      <c r="H102" s="44">
        <v>262.05847167968761</v>
      </c>
      <c r="I102" s="211"/>
      <c r="J102" s="211"/>
    </row>
    <row r="103" spans="2:10" s="89" customFormat="1" ht="15" customHeight="1">
      <c r="B103" s="85"/>
      <c r="C103" s="206"/>
      <c r="D103" s="213" t="s">
        <v>101</v>
      </c>
      <c r="E103" s="86" t="s">
        <v>102</v>
      </c>
      <c r="F103" s="87">
        <v>165.5546997070312</v>
      </c>
      <c r="G103" s="88">
        <v>178.71186828613281</v>
      </c>
      <c r="H103" s="88">
        <v>152.4342346191408</v>
      </c>
      <c r="I103" s="214">
        <f>SUM(F103:F104)</f>
        <v>199.2772583007812</v>
      </c>
      <c r="J103" s="214">
        <f>F103/(F103+F104)</f>
        <v>0.83077567966711741</v>
      </c>
    </row>
    <row r="104" spans="2:10" s="89" customFormat="1" ht="15" customHeight="1">
      <c r="B104" s="85"/>
      <c r="C104" s="206"/>
      <c r="D104" s="213"/>
      <c r="E104" s="86" t="s">
        <v>103</v>
      </c>
      <c r="F104" s="87">
        <v>33.722558593750001</v>
      </c>
      <c r="G104" s="88">
        <v>39.61457443237304</v>
      </c>
      <c r="H104" s="88">
        <v>27.83790588378908</v>
      </c>
      <c r="I104" s="214"/>
      <c r="J104" s="214"/>
    </row>
    <row r="105" spans="2:10" s="89" customFormat="1" ht="15" customHeight="1">
      <c r="B105" s="85"/>
      <c r="C105" s="206"/>
      <c r="D105" s="213" t="s">
        <v>25</v>
      </c>
      <c r="E105" s="86" t="s">
        <v>104</v>
      </c>
      <c r="F105" s="87">
        <v>0</v>
      </c>
      <c r="G105" s="88">
        <v>0.8055779337883</v>
      </c>
      <c r="H105" s="88">
        <v>0</v>
      </c>
      <c r="I105" s="214">
        <f>SUM(F105:F106)</f>
        <v>28.315472412109397</v>
      </c>
      <c r="J105" s="214">
        <f>F105/(F105+F106)</f>
        <v>0</v>
      </c>
    </row>
    <row r="106" spans="2:10" s="89" customFormat="1" ht="15" customHeight="1">
      <c r="B106" s="85"/>
      <c r="C106" s="206"/>
      <c r="D106" s="213"/>
      <c r="E106" s="86" t="s">
        <v>105</v>
      </c>
      <c r="F106" s="87">
        <v>28.315472412109397</v>
      </c>
      <c r="G106" s="88">
        <v>33.734680175781243</v>
      </c>
      <c r="H106" s="88">
        <v>22.902494430541999</v>
      </c>
      <c r="I106" s="214"/>
      <c r="J106" s="214"/>
    </row>
    <row r="107" spans="2:10" ht="15" hidden="1" customHeight="1">
      <c r="B107" s="57"/>
      <c r="C107" s="206"/>
      <c r="D107" s="210" t="s">
        <v>106</v>
      </c>
      <c r="E107" s="58" t="s">
        <v>107</v>
      </c>
      <c r="F107" s="62"/>
      <c r="G107" s="62"/>
      <c r="H107" s="62"/>
      <c r="I107" s="211">
        <f>SUM(F107:F108)</f>
        <v>0</v>
      </c>
      <c r="J107" s="211" t="e">
        <f>F107/(F107+F108)</f>
        <v>#DIV/0!</v>
      </c>
    </row>
    <row r="108" spans="2:10" ht="15" hidden="1" customHeight="1">
      <c r="B108" s="57"/>
      <c r="C108" s="206"/>
      <c r="D108" s="210"/>
      <c r="E108" s="58" t="s">
        <v>108</v>
      </c>
      <c r="F108" s="62"/>
      <c r="G108" s="62"/>
      <c r="H108" s="62"/>
      <c r="I108" s="211"/>
      <c r="J108" s="211"/>
    </row>
    <row r="109" spans="2:10" ht="15" hidden="1" customHeight="1">
      <c r="B109" s="48"/>
      <c r="C109" s="206"/>
      <c r="D109" s="210" t="s">
        <v>28</v>
      </c>
      <c r="E109" s="58" t="s">
        <v>109</v>
      </c>
      <c r="F109" s="63"/>
      <c r="G109" s="63"/>
      <c r="H109" s="63"/>
      <c r="I109" s="211">
        <f>SUM(F109:F110)</f>
        <v>0</v>
      </c>
      <c r="J109" s="211" t="e">
        <f>F109/(F109+F110)</f>
        <v>#DIV/0!</v>
      </c>
    </row>
    <row r="110" spans="2:10" ht="15" hidden="1" customHeight="1">
      <c r="B110" s="57"/>
      <c r="C110" s="206"/>
      <c r="D110" s="210"/>
      <c r="E110" s="58" t="s">
        <v>110</v>
      </c>
      <c r="F110" s="63"/>
      <c r="G110" s="63"/>
      <c r="H110" s="63"/>
      <c r="I110" s="211"/>
      <c r="J110" s="211"/>
    </row>
    <row r="111" spans="2:10" ht="15" customHeight="1">
      <c r="B111" s="57"/>
      <c r="C111" s="206"/>
      <c r="D111" s="208" t="s">
        <v>32</v>
      </c>
      <c r="E111" s="43" t="s">
        <v>142</v>
      </c>
      <c r="F111" s="44">
        <v>176.6188842773438</v>
      </c>
      <c r="G111" s="44">
        <v>190.8090057373048</v>
      </c>
      <c r="H111" s="44">
        <v>162.47142028808599</v>
      </c>
      <c r="I111" s="209">
        <f>SUM(F111:F112)</f>
        <v>203.99228515625001</v>
      </c>
      <c r="J111" s="209">
        <f>F111/(F111+F112)</f>
        <v>0.86581158763950672</v>
      </c>
    </row>
    <row r="112" spans="2:10" ht="15" customHeight="1">
      <c r="B112" s="57"/>
      <c r="C112" s="206"/>
      <c r="D112" s="208"/>
      <c r="E112" s="43" t="s">
        <v>143</v>
      </c>
      <c r="F112" s="44">
        <v>27.3734008789062</v>
      </c>
      <c r="G112" s="44">
        <v>33.312873840332038</v>
      </c>
      <c r="H112" s="44">
        <v>22.189651489257798</v>
      </c>
      <c r="I112" s="209"/>
      <c r="J112" s="209"/>
    </row>
    <row r="113" spans="2:10">
      <c r="B113" s="57"/>
      <c r="C113" s="206"/>
      <c r="D113" s="205" t="s">
        <v>144</v>
      </c>
      <c r="E113" s="43" t="s">
        <v>147</v>
      </c>
      <c r="F113" s="44">
        <v>16.963082885742178</v>
      </c>
      <c r="G113" s="44">
        <v>21.56020355224608</v>
      </c>
      <c r="H113" s="44">
        <v>13.07341003417968</v>
      </c>
      <c r="I113" s="209">
        <f>SUM(F113:F114)</f>
        <v>145.70219421386719</v>
      </c>
      <c r="J113" s="209">
        <f>F113/(F113+F114)</f>
        <v>0.11642297480326977</v>
      </c>
    </row>
    <row r="114" spans="2:10">
      <c r="B114" s="57"/>
      <c r="C114" s="207"/>
      <c r="D114" s="207"/>
      <c r="E114" s="43" t="s">
        <v>148</v>
      </c>
      <c r="F114" s="44">
        <v>128.73911132812501</v>
      </c>
      <c r="G114" s="44">
        <v>140.45550537109361</v>
      </c>
      <c r="H114" s="44">
        <v>117.05181121826161</v>
      </c>
      <c r="I114" s="209"/>
      <c r="J114" s="209"/>
    </row>
    <row r="115" spans="2:10">
      <c r="B115" s="57"/>
      <c r="C115" s="205" t="s">
        <v>262</v>
      </c>
      <c r="D115" s="212"/>
      <c r="E115" s="43" t="s">
        <v>57</v>
      </c>
      <c r="F115" s="44">
        <v>229.76220703125</v>
      </c>
      <c r="G115" s="44">
        <v>246.08460998535159</v>
      </c>
      <c r="H115" s="44">
        <v>213.49623107910159</v>
      </c>
      <c r="I115" s="211"/>
      <c r="J115" s="211"/>
    </row>
    <row r="116" spans="2:10">
      <c r="B116" s="57"/>
      <c r="C116" s="206"/>
      <c r="D116" s="212"/>
      <c r="E116" s="43" t="s">
        <v>39</v>
      </c>
      <c r="F116" s="44">
        <v>320.25930175781201</v>
      </c>
      <c r="G116" s="44">
        <v>338.95666503906239</v>
      </c>
      <c r="H116" s="44">
        <v>301.6358947753908</v>
      </c>
      <c r="I116" s="211"/>
      <c r="J116" s="211"/>
    </row>
    <row r="117" spans="2:10" s="89" customFormat="1" ht="15" customHeight="1">
      <c r="B117" s="85"/>
      <c r="C117" s="206"/>
      <c r="D117" s="213" t="s">
        <v>101</v>
      </c>
      <c r="E117" s="86" t="s">
        <v>102</v>
      </c>
      <c r="F117" s="87">
        <v>163.79283447265621</v>
      </c>
      <c r="G117" s="88">
        <v>176.65238952636719</v>
      </c>
      <c r="H117" s="88">
        <v>150.96830749511719</v>
      </c>
      <c r="I117" s="214">
        <f>SUM(F117:F118)</f>
        <v>198.6925537109374</v>
      </c>
      <c r="J117" s="214">
        <f>F117/(F117+F118)</f>
        <v>0.82435315976131585</v>
      </c>
    </row>
    <row r="118" spans="2:10" s="89" customFormat="1" ht="15" customHeight="1">
      <c r="B118" s="85"/>
      <c r="C118" s="206"/>
      <c r="D118" s="213"/>
      <c r="E118" s="86" t="s">
        <v>103</v>
      </c>
      <c r="F118" s="87">
        <v>34.8997192382812</v>
      </c>
      <c r="G118" s="88">
        <v>40.790649414062401</v>
      </c>
      <c r="H118" s="88">
        <v>29.016151428222638</v>
      </c>
      <c r="I118" s="214"/>
      <c r="J118" s="214"/>
    </row>
    <row r="119" spans="2:10" s="89" customFormat="1" ht="15" customHeight="1">
      <c r="B119" s="85"/>
      <c r="C119" s="206"/>
      <c r="D119" s="213" t="s">
        <v>25</v>
      </c>
      <c r="E119" s="86" t="s">
        <v>104</v>
      </c>
      <c r="F119" s="87">
        <v>0</v>
      </c>
      <c r="G119" s="88">
        <v>0.73311090469360396</v>
      </c>
      <c r="H119" s="88">
        <v>0</v>
      </c>
      <c r="I119" s="214">
        <f>SUM(F119:F120)</f>
        <v>35.612652587890601</v>
      </c>
      <c r="J119" s="214">
        <f>F119/(F119+F120)</f>
        <v>0</v>
      </c>
    </row>
    <row r="120" spans="2:10" s="89" customFormat="1" ht="15" customHeight="1">
      <c r="B120" s="85"/>
      <c r="C120" s="206"/>
      <c r="D120" s="213"/>
      <c r="E120" s="86" t="s">
        <v>105</v>
      </c>
      <c r="F120" s="87">
        <v>35.612652587890601</v>
      </c>
      <c r="G120" s="88">
        <v>41.412876129150398</v>
      </c>
      <c r="H120" s="88">
        <v>29.819562911987319</v>
      </c>
      <c r="I120" s="214"/>
      <c r="J120" s="214"/>
    </row>
    <row r="121" spans="2:10" ht="15" hidden="1" customHeight="1">
      <c r="B121" s="57"/>
      <c r="C121" s="206"/>
      <c r="D121" s="210" t="s">
        <v>106</v>
      </c>
      <c r="E121" s="58" t="s">
        <v>107</v>
      </c>
      <c r="F121" s="62"/>
      <c r="G121" s="62"/>
      <c r="H121" s="62"/>
      <c r="I121" s="211">
        <f>SUM(F121:F122)</f>
        <v>0</v>
      </c>
      <c r="J121" s="211" t="e">
        <f>F121/(F121+F122)</f>
        <v>#DIV/0!</v>
      </c>
    </row>
    <row r="122" spans="2:10" ht="15" hidden="1" customHeight="1">
      <c r="B122" s="57"/>
      <c r="C122" s="206"/>
      <c r="D122" s="210"/>
      <c r="E122" s="58" t="s">
        <v>108</v>
      </c>
      <c r="F122" s="62"/>
      <c r="G122" s="62"/>
      <c r="H122" s="62"/>
      <c r="I122" s="211"/>
      <c r="J122" s="211"/>
    </row>
    <row r="123" spans="2:10" ht="15" hidden="1" customHeight="1">
      <c r="B123" s="57"/>
      <c r="C123" s="206"/>
      <c r="D123" s="210" t="s">
        <v>28</v>
      </c>
      <c r="E123" s="58" t="s">
        <v>109</v>
      </c>
      <c r="F123" s="63"/>
      <c r="G123" s="63"/>
      <c r="H123" s="63"/>
      <c r="I123" s="211">
        <f>SUM(F123:F124)</f>
        <v>0</v>
      </c>
      <c r="J123" s="211" t="e">
        <f>F123/(F123+F124)</f>
        <v>#DIV/0!</v>
      </c>
    </row>
    <row r="124" spans="2:10" ht="15" hidden="1" customHeight="1">
      <c r="B124" s="57"/>
      <c r="C124" s="206"/>
      <c r="D124" s="210"/>
      <c r="E124" s="58" t="s">
        <v>110</v>
      </c>
      <c r="F124" s="63"/>
      <c r="G124" s="63"/>
      <c r="H124" s="63"/>
      <c r="I124" s="211"/>
      <c r="J124" s="211"/>
    </row>
    <row r="125" spans="2:10" ht="15" customHeight="1">
      <c r="B125" s="48"/>
      <c r="C125" s="206"/>
      <c r="D125" s="208" t="s">
        <v>32</v>
      </c>
      <c r="E125" s="43" t="s">
        <v>142</v>
      </c>
      <c r="F125" s="44">
        <v>196.5034912109376</v>
      </c>
      <c r="G125" s="44">
        <v>211.39654541015639</v>
      </c>
      <c r="H125" s="44">
        <v>181.65742492675801</v>
      </c>
      <c r="I125" s="209">
        <f>SUM(F125:F126)</f>
        <v>234.51706848144539</v>
      </c>
      <c r="J125" s="209">
        <f>F125/(F125+F126)</f>
        <v>0.83790699109171507</v>
      </c>
    </row>
    <row r="126" spans="2:10" ht="15" customHeight="1">
      <c r="B126" s="48"/>
      <c r="C126" s="206"/>
      <c r="D126" s="208"/>
      <c r="E126" s="43" t="s">
        <v>143</v>
      </c>
      <c r="F126" s="44">
        <v>38.013577270507803</v>
      </c>
      <c r="G126" s="44">
        <v>44.503032684326001</v>
      </c>
      <c r="H126" s="44">
        <v>31.533054351806641</v>
      </c>
      <c r="I126" s="209"/>
      <c r="J126" s="209"/>
    </row>
    <row r="127" spans="2:10">
      <c r="B127" s="48"/>
      <c r="C127" s="206"/>
      <c r="D127" s="205" t="s">
        <v>144</v>
      </c>
      <c r="E127" s="43" t="s">
        <v>147</v>
      </c>
      <c r="F127" s="44">
        <v>17.68507537841796</v>
      </c>
      <c r="G127" s="44">
        <v>22.396913528442401</v>
      </c>
      <c r="H127" s="44">
        <v>13.687963485717759</v>
      </c>
      <c r="I127" s="209">
        <f>SUM(F127:F128)</f>
        <v>149.70231170654296</v>
      </c>
      <c r="J127" s="209">
        <f>F127/(F127+F128)</f>
        <v>0.11813495180412105</v>
      </c>
    </row>
    <row r="128" spans="2:10">
      <c r="B128" s="48"/>
      <c r="C128" s="207"/>
      <c r="D128" s="207"/>
      <c r="E128" s="43" t="s">
        <v>148</v>
      </c>
      <c r="F128" s="44">
        <v>132.01723632812499</v>
      </c>
      <c r="G128" s="44">
        <v>143.94284057617199</v>
      </c>
      <c r="H128" s="44">
        <v>120.1217956542968</v>
      </c>
      <c r="I128" s="209"/>
      <c r="J128" s="209"/>
    </row>
    <row r="129" spans="2:10">
      <c r="B129" s="48"/>
      <c r="C129" s="205">
        <v>12313</v>
      </c>
      <c r="D129" s="212"/>
      <c r="E129" s="43" t="s">
        <v>57</v>
      </c>
      <c r="F129" s="44">
        <v>327.07932128906202</v>
      </c>
      <c r="G129" s="44">
        <v>345.9190979003908</v>
      </c>
      <c r="H129" s="44">
        <v>308.31466674804682</v>
      </c>
      <c r="I129" s="211"/>
      <c r="J129" s="211"/>
    </row>
    <row r="130" spans="2:10">
      <c r="B130" s="48"/>
      <c r="C130" s="206"/>
      <c r="D130" s="212"/>
      <c r="E130" s="43" t="s">
        <v>39</v>
      </c>
      <c r="F130" s="44">
        <v>508.10048828125002</v>
      </c>
      <c r="G130" s="44">
        <v>532.22863769531205</v>
      </c>
      <c r="H130" s="44">
        <v>484.09542846679602</v>
      </c>
      <c r="I130" s="211"/>
      <c r="J130" s="211"/>
    </row>
    <row r="131" spans="2:10" s="89" customFormat="1" ht="15" customHeight="1">
      <c r="B131" s="85"/>
      <c r="C131" s="206"/>
      <c r="D131" s="213" t="s">
        <v>101</v>
      </c>
      <c r="E131" s="86" t="s">
        <v>102</v>
      </c>
      <c r="F131" s="87">
        <v>272.42036132812598</v>
      </c>
      <c r="G131" s="88">
        <v>289.6873474121092</v>
      </c>
      <c r="H131" s="88">
        <v>255.21644592285159</v>
      </c>
      <c r="I131" s="214">
        <f>SUM(F131:F132)</f>
        <v>306.45593872070418</v>
      </c>
      <c r="J131" s="214">
        <f>F131/(F131+F132)</f>
        <v>0.88893810465981105</v>
      </c>
    </row>
    <row r="132" spans="2:10" s="89" customFormat="1" ht="15" customHeight="1">
      <c r="B132" s="85"/>
      <c r="C132" s="206"/>
      <c r="D132" s="213"/>
      <c r="E132" s="86" t="s">
        <v>103</v>
      </c>
      <c r="F132" s="87">
        <v>34.035577392578197</v>
      </c>
      <c r="G132" s="88">
        <v>40.054450988769602</v>
      </c>
      <c r="H132" s="88">
        <v>28.024393081665039</v>
      </c>
      <c r="I132" s="214"/>
      <c r="J132" s="214"/>
    </row>
    <row r="133" spans="2:10" s="89" customFormat="1" ht="15" customHeight="1">
      <c r="B133" s="85"/>
      <c r="C133" s="206"/>
      <c r="D133" s="213" t="s">
        <v>25</v>
      </c>
      <c r="E133" s="86" t="s">
        <v>104</v>
      </c>
      <c r="F133" s="87">
        <v>0.52994174957275397</v>
      </c>
      <c r="G133" s="88">
        <v>1.697613954544068</v>
      </c>
      <c r="H133" s="88">
        <v>8.0282330513000405E-2</v>
      </c>
      <c r="I133" s="214">
        <f>SUM(F133:F134)</f>
        <v>39.106235694885356</v>
      </c>
      <c r="J133" s="214">
        <f>F133/(F133+F134)</f>
        <v>1.3551336255104303E-2</v>
      </c>
    </row>
    <row r="134" spans="2:10" s="89" customFormat="1" ht="15" customHeight="1">
      <c r="B134" s="85"/>
      <c r="C134" s="206"/>
      <c r="D134" s="213"/>
      <c r="E134" s="86" t="s">
        <v>105</v>
      </c>
      <c r="F134" s="87">
        <v>38.576293945312599</v>
      </c>
      <c r="G134" s="88">
        <v>44.859535217285199</v>
      </c>
      <c r="H134" s="88">
        <v>32.301429748535163</v>
      </c>
      <c r="I134" s="214"/>
      <c r="J134" s="214"/>
    </row>
    <row r="135" spans="2:10" ht="15" hidden="1" customHeight="1">
      <c r="B135" s="57"/>
      <c r="C135" s="206"/>
      <c r="D135" s="210" t="s">
        <v>106</v>
      </c>
      <c r="E135" s="58" t="s">
        <v>107</v>
      </c>
      <c r="F135" s="62"/>
      <c r="G135" s="62"/>
      <c r="H135" s="62"/>
      <c r="I135" s="211">
        <f>SUM(F135:F136)</f>
        <v>0</v>
      </c>
      <c r="J135" s="211" t="e">
        <f>F135/(F135+F136)</f>
        <v>#DIV/0!</v>
      </c>
    </row>
    <row r="136" spans="2:10" ht="15" hidden="1" customHeight="1">
      <c r="B136" s="57"/>
      <c r="C136" s="206"/>
      <c r="D136" s="210"/>
      <c r="E136" s="58" t="s">
        <v>108</v>
      </c>
      <c r="F136" s="62"/>
      <c r="G136" s="62"/>
      <c r="H136" s="62"/>
      <c r="I136" s="211"/>
      <c r="J136" s="211"/>
    </row>
    <row r="137" spans="2:10" ht="15" hidden="1" customHeight="1">
      <c r="B137" s="48"/>
      <c r="C137" s="206"/>
      <c r="D137" s="210" t="s">
        <v>28</v>
      </c>
      <c r="E137" s="58" t="s">
        <v>109</v>
      </c>
      <c r="F137" s="63"/>
      <c r="G137" s="63"/>
      <c r="H137" s="63"/>
      <c r="I137" s="211">
        <f>SUM(F137:F138)</f>
        <v>0</v>
      </c>
      <c r="J137" s="211" t="e">
        <f>F137/(F137+F138)</f>
        <v>#DIV/0!</v>
      </c>
    </row>
    <row r="138" spans="2:10" ht="15" hidden="1" customHeight="1">
      <c r="B138" s="48"/>
      <c r="C138" s="206"/>
      <c r="D138" s="210"/>
      <c r="E138" s="58" t="s">
        <v>110</v>
      </c>
      <c r="F138" s="63"/>
      <c r="G138" s="63"/>
      <c r="H138" s="63"/>
      <c r="I138" s="211"/>
      <c r="J138" s="211"/>
    </row>
    <row r="139" spans="2:10" ht="15" customHeight="1">
      <c r="B139" s="48"/>
      <c r="C139" s="206"/>
      <c r="D139" s="208" t="s">
        <v>32</v>
      </c>
      <c r="E139" s="43" t="s">
        <v>142</v>
      </c>
      <c r="F139" s="44">
        <v>297.44707031249999</v>
      </c>
      <c r="G139" s="44">
        <v>315.70413208007801</v>
      </c>
      <c r="H139" s="44">
        <v>279.26062011718761</v>
      </c>
      <c r="I139" s="209">
        <f>SUM(F139:F140)</f>
        <v>344.40727233886719</v>
      </c>
      <c r="J139" s="209">
        <f>F139/(F139+F140)</f>
        <v>0.86364921475826917</v>
      </c>
    </row>
    <row r="140" spans="2:10" ht="15" customHeight="1">
      <c r="B140" s="48"/>
      <c r="C140" s="206"/>
      <c r="D140" s="208"/>
      <c r="E140" s="43" t="s">
        <v>143</v>
      </c>
      <c r="F140" s="44">
        <v>46.960202026367199</v>
      </c>
      <c r="G140" s="44">
        <v>54.109504699707202</v>
      </c>
      <c r="H140" s="44">
        <v>39.821743011474602</v>
      </c>
      <c r="I140" s="209"/>
      <c r="J140" s="209"/>
    </row>
    <row r="141" spans="2:10">
      <c r="B141" s="48"/>
      <c r="C141" s="206"/>
      <c r="D141" s="205" t="s">
        <v>144</v>
      </c>
      <c r="E141" s="43" t="s">
        <v>147</v>
      </c>
      <c r="F141" s="44">
        <v>19.132870483398442</v>
      </c>
      <c r="G141" s="44">
        <v>23.91707229614256</v>
      </c>
      <c r="H141" s="44">
        <v>15.03614616394044</v>
      </c>
      <c r="I141" s="209">
        <f>SUM(F141:F142)</f>
        <v>262.39773864746041</v>
      </c>
      <c r="J141" s="209">
        <f>F141/(F141+F142)</f>
        <v>7.2915531139938872E-2</v>
      </c>
    </row>
    <row r="142" spans="2:10">
      <c r="B142" s="48"/>
      <c r="C142" s="207"/>
      <c r="D142" s="207"/>
      <c r="E142" s="43" t="s">
        <v>148</v>
      </c>
      <c r="F142" s="44">
        <v>243.26486816406199</v>
      </c>
      <c r="G142" s="44">
        <v>259.24026489257801</v>
      </c>
      <c r="H142" s="44">
        <v>227.3435058593752</v>
      </c>
      <c r="I142" s="209"/>
      <c r="J142" s="209"/>
    </row>
    <row r="143" spans="2:10">
      <c r="B143" s="48"/>
      <c r="C143" s="205" t="s">
        <v>263</v>
      </c>
      <c r="D143" s="212"/>
      <c r="E143" s="43" t="s">
        <v>57</v>
      </c>
      <c r="F143" s="44">
        <v>158.43792724609381</v>
      </c>
      <c r="G143" s="44">
        <v>171.4407501220704</v>
      </c>
      <c r="H143" s="44">
        <v>145.4709472656252</v>
      </c>
      <c r="I143" s="211"/>
      <c r="J143" s="211"/>
    </row>
    <row r="144" spans="2:10">
      <c r="B144" s="48"/>
      <c r="C144" s="206"/>
      <c r="D144" s="212"/>
      <c r="E144" s="43" t="s">
        <v>39</v>
      </c>
      <c r="F144" s="44">
        <v>200.95852050781201</v>
      </c>
      <c r="G144" s="44">
        <v>215.2971954345704</v>
      </c>
      <c r="H144" s="44">
        <v>186.6634063720704</v>
      </c>
      <c r="I144" s="211"/>
      <c r="J144" s="211"/>
    </row>
    <row r="145" spans="2:10" s="89" customFormat="1" ht="15" customHeight="1">
      <c r="B145" s="85"/>
      <c r="C145" s="206"/>
      <c r="D145" s="213" t="s">
        <v>101</v>
      </c>
      <c r="E145" s="86" t="s">
        <v>102</v>
      </c>
      <c r="F145" s="87">
        <v>139.03876953125001</v>
      </c>
      <c r="G145" s="87">
        <v>151.6531677246092</v>
      </c>
      <c r="H145" s="87">
        <v>126.45809173584</v>
      </c>
      <c r="I145" s="214">
        <f>SUM(F145:F146)</f>
        <v>246.22406005859381</v>
      </c>
      <c r="J145" s="214">
        <f>F145/(F145+F146)</f>
        <v>0.56468392852495009</v>
      </c>
    </row>
    <row r="146" spans="2:10" s="89" customFormat="1" ht="15" customHeight="1">
      <c r="B146" s="85"/>
      <c r="C146" s="206"/>
      <c r="D146" s="213"/>
      <c r="E146" s="86" t="s">
        <v>103</v>
      </c>
      <c r="F146" s="87">
        <v>107.1852905273438</v>
      </c>
      <c r="G146" s="87">
        <v>118.240234375</v>
      </c>
      <c r="H146" s="87">
        <v>96.156265258789205</v>
      </c>
      <c r="I146" s="214"/>
      <c r="J146" s="214"/>
    </row>
    <row r="147" spans="2:10" s="89" customFormat="1" ht="15" customHeight="1">
      <c r="B147" s="85"/>
      <c r="C147" s="206"/>
      <c r="D147" s="213" t="s">
        <v>25</v>
      </c>
      <c r="E147" s="86" t="s">
        <v>104</v>
      </c>
      <c r="F147" s="87">
        <v>0</v>
      </c>
      <c r="G147" s="88">
        <v>0.873668313026428</v>
      </c>
      <c r="H147" s="88">
        <v>0</v>
      </c>
      <c r="I147" s="214">
        <f>SUM(F147:F148)</f>
        <v>100.4957824707032</v>
      </c>
      <c r="J147" s="214">
        <f>F147/(F147+F148)</f>
        <v>0</v>
      </c>
    </row>
    <row r="148" spans="2:10" s="89" customFormat="1" ht="15" customHeight="1">
      <c r="B148" s="85"/>
      <c r="C148" s="206"/>
      <c r="D148" s="213"/>
      <c r="E148" s="86" t="s">
        <v>105</v>
      </c>
      <c r="F148" s="87">
        <v>100.4957824707032</v>
      </c>
      <c r="G148" s="88">
        <v>111.17470550537119</v>
      </c>
      <c r="H148" s="88">
        <v>89.841026306152401</v>
      </c>
      <c r="I148" s="214"/>
      <c r="J148" s="214"/>
    </row>
    <row r="149" spans="2:10" ht="15" hidden="1" customHeight="1">
      <c r="B149" s="57"/>
      <c r="C149" s="206"/>
      <c r="D149" s="210" t="s">
        <v>106</v>
      </c>
      <c r="E149" s="58" t="s">
        <v>107</v>
      </c>
      <c r="F149" s="62"/>
      <c r="G149" s="62"/>
      <c r="H149" s="62"/>
      <c r="I149" s="211">
        <f>SUM(F149:F150)</f>
        <v>0</v>
      </c>
      <c r="J149" s="211" t="e">
        <f>F149/(F149+F150)</f>
        <v>#DIV/0!</v>
      </c>
    </row>
    <row r="150" spans="2:10" ht="15" hidden="1" customHeight="1">
      <c r="B150" s="57"/>
      <c r="C150" s="206"/>
      <c r="D150" s="210"/>
      <c r="E150" s="58" t="s">
        <v>108</v>
      </c>
      <c r="F150" s="62"/>
      <c r="G150" s="62"/>
      <c r="H150" s="62"/>
      <c r="I150" s="211"/>
      <c r="J150" s="211"/>
    </row>
    <row r="151" spans="2:10" ht="15" hidden="1" customHeight="1">
      <c r="B151" s="57"/>
      <c r="C151" s="206"/>
      <c r="D151" s="210" t="s">
        <v>28</v>
      </c>
      <c r="E151" s="58" t="s">
        <v>109</v>
      </c>
      <c r="F151" s="63"/>
      <c r="G151" s="63"/>
      <c r="H151" s="63"/>
      <c r="I151" s="211">
        <f>SUM(F151:F152)</f>
        <v>0</v>
      </c>
      <c r="J151" s="211" t="e">
        <f>F151/(F151+F152)</f>
        <v>#DIV/0!</v>
      </c>
    </row>
    <row r="152" spans="2:10" ht="15" hidden="1" customHeight="1">
      <c r="B152" s="57"/>
      <c r="C152" s="206"/>
      <c r="D152" s="210"/>
      <c r="E152" s="58" t="s">
        <v>110</v>
      </c>
      <c r="F152" s="63"/>
      <c r="G152" s="63"/>
      <c r="H152" s="63"/>
      <c r="I152" s="211"/>
      <c r="J152" s="211"/>
    </row>
    <row r="153" spans="2:10" ht="15" customHeight="1">
      <c r="B153" s="57"/>
      <c r="C153" s="206"/>
      <c r="D153" s="208" t="s">
        <v>32</v>
      </c>
      <c r="E153" s="43" t="s">
        <v>142</v>
      </c>
      <c r="F153" s="44">
        <v>17.43351745605468</v>
      </c>
      <c r="G153" s="44">
        <v>22.24316024780272</v>
      </c>
      <c r="H153" s="44">
        <v>13.37533283233644</v>
      </c>
      <c r="I153" s="209">
        <f>SUM(F153:F154)</f>
        <v>142.63329772949228</v>
      </c>
      <c r="J153" s="209">
        <f>F153/(F153+F154)</f>
        <v>0.12222614027418614</v>
      </c>
    </row>
    <row r="154" spans="2:10" ht="15" customHeight="1">
      <c r="B154" s="57"/>
      <c r="C154" s="206"/>
      <c r="D154" s="208"/>
      <c r="E154" s="43" t="s">
        <v>143</v>
      </c>
      <c r="F154" s="44">
        <v>125.1997802734376</v>
      </c>
      <c r="G154" s="44">
        <v>137.10443115234361</v>
      </c>
      <c r="H154" s="44">
        <v>113.325164794922</v>
      </c>
      <c r="I154" s="209"/>
      <c r="J154" s="209"/>
    </row>
    <row r="155" spans="2:10">
      <c r="B155" s="57"/>
      <c r="C155" s="206"/>
      <c r="D155" s="205" t="s">
        <v>144</v>
      </c>
      <c r="E155" s="43" t="s">
        <v>147</v>
      </c>
      <c r="F155" s="44">
        <v>63.009466552734395</v>
      </c>
      <c r="G155" s="44">
        <v>71.055465698242003</v>
      </c>
      <c r="H155" s="44">
        <v>54.977195739746001</v>
      </c>
      <c r="I155" s="209">
        <f>SUM(F155:F156)</f>
        <v>73.895649719238293</v>
      </c>
      <c r="J155" s="209">
        <f>F155/(F155+F156)</f>
        <v>0.8526816773671354</v>
      </c>
    </row>
    <row r="156" spans="2:10">
      <c r="B156" s="57"/>
      <c r="C156" s="207"/>
      <c r="D156" s="207"/>
      <c r="E156" s="43" t="s">
        <v>148</v>
      </c>
      <c r="F156" s="44">
        <v>10.886183166503901</v>
      </c>
      <c r="G156" s="44">
        <v>14.58072566986084</v>
      </c>
      <c r="H156" s="44">
        <v>7.87695407867432</v>
      </c>
      <c r="I156" s="209"/>
      <c r="J156" s="209"/>
    </row>
    <row r="157" spans="2:10">
      <c r="B157" s="57"/>
      <c r="C157" s="205" t="s">
        <v>264</v>
      </c>
      <c r="D157" s="212"/>
      <c r="E157" s="43" t="s">
        <v>57</v>
      </c>
      <c r="F157" s="44">
        <v>110.58360595703121</v>
      </c>
      <c r="G157" s="44">
        <v>121.3796463012696</v>
      </c>
      <c r="H157" s="44">
        <v>99.812278747558395</v>
      </c>
      <c r="I157" s="211"/>
      <c r="J157" s="211"/>
    </row>
    <row r="158" spans="2:10">
      <c r="B158" s="57"/>
      <c r="C158" s="206"/>
      <c r="D158" s="212"/>
      <c r="E158" s="43" t="s">
        <v>39</v>
      </c>
      <c r="F158" s="44">
        <v>160.9369995117188</v>
      </c>
      <c r="G158" s="44">
        <v>173.79006958007801</v>
      </c>
      <c r="H158" s="44">
        <v>148.11891174316401</v>
      </c>
      <c r="I158" s="211"/>
      <c r="J158" s="211"/>
    </row>
    <row r="159" spans="2:10" s="89" customFormat="1" ht="15" customHeight="1">
      <c r="B159" s="85"/>
      <c r="C159" s="206"/>
      <c r="D159" s="213" t="s">
        <v>101</v>
      </c>
      <c r="E159" s="86" t="s">
        <v>102</v>
      </c>
      <c r="F159" s="87">
        <v>3622.0050781250002</v>
      </c>
      <c r="G159" s="87">
        <v>3700.4621582031241</v>
      </c>
      <c r="H159" s="87">
        <v>3544.8347167968759</v>
      </c>
      <c r="I159" s="214">
        <f>SUM(F159:F160)</f>
        <v>3710.6658752441408</v>
      </c>
      <c r="J159" s="214">
        <f>F159/(F159+F160)</f>
        <v>0.97610649945319927</v>
      </c>
    </row>
    <row r="160" spans="2:10" s="89" customFormat="1" ht="15" customHeight="1">
      <c r="B160" s="85"/>
      <c r="C160" s="206"/>
      <c r="D160" s="213"/>
      <c r="E160" s="86" t="s">
        <v>103</v>
      </c>
      <c r="F160" s="87">
        <v>88.660797119140597</v>
      </c>
      <c r="G160" s="87">
        <v>98.638198852539205</v>
      </c>
      <c r="H160" s="87">
        <v>78.704498291015597</v>
      </c>
      <c r="I160" s="214"/>
      <c r="J160" s="214"/>
    </row>
    <row r="161" spans="2:10" s="89" customFormat="1" ht="15" customHeight="1">
      <c r="B161" s="85"/>
      <c r="C161" s="206"/>
      <c r="D161" s="213" t="s">
        <v>25</v>
      </c>
      <c r="E161" s="86" t="s">
        <v>104</v>
      </c>
      <c r="F161" s="87">
        <v>0</v>
      </c>
      <c r="G161" s="88">
        <v>0.93033897876739602</v>
      </c>
      <c r="H161" s="88">
        <v>0</v>
      </c>
      <c r="I161" s="214">
        <f>SUM(F161:F162)</f>
        <v>106.77089843749999</v>
      </c>
      <c r="J161" s="214">
        <f>F161/(F161+F162)</f>
        <v>0</v>
      </c>
    </row>
    <row r="162" spans="2:10" s="89" customFormat="1" ht="15" customHeight="1">
      <c r="B162" s="85"/>
      <c r="C162" s="206"/>
      <c r="D162" s="213"/>
      <c r="E162" s="86" t="s">
        <v>105</v>
      </c>
      <c r="F162" s="87">
        <v>106.77089843749999</v>
      </c>
      <c r="G162" s="88">
        <v>118.134162902832</v>
      </c>
      <c r="H162" s="88">
        <v>95.435005187988395</v>
      </c>
      <c r="I162" s="214"/>
      <c r="J162" s="214"/>
    </row>
    <row r="163" spans="2:10" ht="15" hidden="1" customHeight="1">
      <c r="B163" s="57"/>
      <c r="C163" s="206"/>
      <c r="D163" s="210" t="s">
        <v>106</v>
      </c>
      <c r="E163" s="58" t="s">
        <v>107</v>
      </c>
      <c r="F163" s="62"/>
      <c r="G163" s="62"/>
      <c r="H163" s="62"/>
      <c r="I163" s="211">
        <f>SUM(F163:F164)</f>
        <v>0</v>
      </c>
      <c r="J163" s="211" t="e">
        <f>F163/(F163+F164)</f>
        <v>#DIV/0!</v>
      </c>
    </row>
    <row r="164" spans="2:10" ht="15" hidden="1" customHeight="1">
      <c r="B164" s="57"/>
      <c r="C164" s="206"/>
      <c r="D164" s="210"/>
      <c r="E164" s="58" t="s">
        <v>108</v>
      </c>
      <c r="F164" s="62"/>
      <c r="G164" s="62"/>
      <c r="H164" s="62"/>
      <c r="I164" s="211"/>
      <c r="J164" s="211"/>
    </row>
    <row r="165" spans="2:10" ht="15" hidden="1" customHeight="1">
      <c r="B165" s="57"/>
      <c r="C165" s="206"/>
      <c r="D165" s="210" t="s">
        <v>28</v>
      </c>
      <c r="E165" s="58" t="s">
        <v>109</v>
      </c>
      <c r="F165" s="63"/>
      <c r="G165" s="63"/>
      <c r="H165" s="63"/>
      <c r="I165" s="211">
        <f>SUM(F165:F166)</f>
        <v>0</v>
      </c>
      <c r="J165" s="211" t="e">
        <f>F165/(F165+F166)</f>
        <v>#DIV/0!</v>
      </c>
    </row>
    <row r="166" spans="2:10" ht="15" hidden="1" customHeight="1">
      <c r="B166" s="57"/>
      <c r="C166" s="206"/>
      <c r="D166" s="210"/>
      <c r="E166" s="58" t="s">
        <v>110</v>
      </c>
      <c r="F166" s="63"/>
      <c r="G166" s="63"/>
      <c r="H166" s="63"/>
      <c r="I166" s="211"/>
      <c r="J166" s="211"/>
    </row>
    <row r="167" spans="2:10" ht="15" customHeight="1">
      <c r="B167" s="57"/>
      <c r="C167" s="206"/>
      <c r="D167" s="208" t="s">
        <v>32</v>
      </c>
      <c r="E167" s="43" t="s">
        <v>142</v>
      </c>
      <c r="F167" s="44">
        <v>15.564497375488282</v>
      </c>
      <c r="G167" s="44">
        <v>19.896621704101559</v>
      </c>
      <c r="H167" s="44">
        <v>11.91409301757812</v>
      </c>
      <c r="I167" s="209">
        <f>SUM(F167:F168)</f>
        <v>114.03421173095708</v>
      </c>
      <c r="J167" s="209">
        <f>F167/(F167+F168)</f>
        <v>0.13648971777180233</v>
      </c>
    </row>
    <row r="168" spans="2:10" ht="15" customHeight="1">
      <c r="B168" s="57"/>
      <c r="C168" s="206"/>
      <c r="D168" s="208"/>
      <c r="E168" s="43" t="s">
        <v>143</v>
      </c>
      <c r="F168" s="44">
        <v>98.469714355468795</v>
      </c>
      <c r="G168" s="44">
        <v>108.5142364501952</v>
      </c>
      <c r="H168" s="44">
        <v>88.446586608886804</v>
      </c>
      <c r="I168" s="209"/>
      <c r="J168" s="209"/>
    </row>
    <row r="169" spans="2:10">
      <c r="B169" s="57"/>
      <c r="C169" s="206"/>
      <c r="D169" s="205" t="s">
        <v>144</v>
      </c>
      <c r="E169" s="43" t="s">
        <v>147</v>
      </c>
      <c r="F169" s="44">
        <v>56.569873046875003</v>
      </c>
      <c r="G169" s="44">
        <v>64.085456848144403</v>
      </c>
      <c r="H169" s="44">
        <v>49.066280364990398</v>
      </c>
      <c r="I169" s="209">
        <f>SUM(F169:F170)</f>
        <v>69.226002502441403</v>
      </c>
      <c r="J169" s="209">
        <f>F169/(F169+F170)</f>
        <v>0.81717665330855904</v>
      </c>
    </row>
    <row r="170" spans="2:10">
      <c r="B170" s="57"/>
      <c r="C170" s="207"/>
      <c r="D170" s="207"/>
      <c r="E170" s="43" t="s">
        <v>148</v>
      </c>
      <c r="F170" s="44">
        <v>12.656129455566401</v>
      </c>
      <c r="G170" s="44">
        <v>16.552284240722638</v>
      </c>
      <c r="H170" s="44">
        <v>9.4268741607665998</v>
      </c>
      <c r="I170" s="209"/>
      <c r="J170" s="209"/>
    </row>
    <row r="171" spans="2:10">
      <c r="B171" s="57"/>
      <c r="C171" s="205" t="s">
        <v>265</v>
      </c>
      <c r="D171" s="212"/>
      <c r="E171" s="43" t="s">
        <v>57</v>
      </c>
      <c r="F171" s="44">
        <v>115.721875</v>
      </c>
      <c r="G171" s="44">
        <v>127.0765914916992</v>
      </c>
      <c r="H171" s="44">
        <v>104.3944931030272</v>
      </c>
      <c r="I171" s="211"/>
      <c r="J171" s="211"/>
    </row>
    <row r="172" spans="2:10">
      <c r="B172" s="57"/>
      <c r="C172" s="206"/>
      <c r="D172" s="212"/>
      <c r="E172" s="43" t="s">
        <v>39</v>
      </c>
      <c r="F172" s="44">
        <v>130.9228637695312</v>
      </c>
      <c r="G172" s="44">
        <v>142.4945373535156</v>
      </c>
      <c r="H172" s="44">
        <v>119.3795852661132</v>
      </c>
      <c r="I172" s="211"/>
      <c r="J172" s="211"/>
    </row>
    <row r="173" spans="2:10" s="89" customFormat="1" ht="15" customHeight="1">
      <c r="B173" s="85"/>
      <c r="C173" s="206"/>
      <c r="D173" s="213" t="s">
        <v>101</v>
      </c>
      <c r="E173" s="86" t="s">
        <v>102</v>
      </c>
      <c r="F173" s="87">
        <v>78.179205322265602</v>
      </c>
      <c r="G173" s="88">
        <v>87.109245300292798</v>
      </c>
      <c r="H173" s="88">
        <v>69.266082763672003</v>
      </c>
      <c r="I173" s="214">
        <f>SUM(F173:F174)</f>
        <v>151.28381347656239</v>
      </c>
      <c r="J173" s="214">
        <f>F173/(F173+F174)</f>
        <v>0.51677177832628807</v>
      </c>
    </row>
    <row r="174" spans="2:10" s="89" customFormat="1" ht="15" customHeight="1">
      <c r="B174" s="85"/>
      <c r="C174" s="206"/>
      <c r="D174" s="213"/>
      <c r="E174" s="86" t="s">
        <v>103</v>
      </c>
      <c r="F174" s="87">
        <v>73.104608154296798</v>
      </c>
      <c r="G174" s="88">
        <v>81.737358093261605</v>
      </c>
      <c r="H174" s="88">
        <v>64.487670898437599</v>
      </c>
      <c r="I174" s="214"/>
      <c r="J174" s="214"/>
    </row>
    <row r="175" spans="2:10" s="89" customFormat="1" ht="15" customHeight="1">
      <c r="B175" s="85"/>
      <c r="C175" s="206"/>
      <c r="D175" s="213" t="s">
        <v>25</v>
      </c>
      <c r="E175" s="86" t="s">
        <v>104</v>
      </c>
      <c r="F175" s="87">
        <v>0</v>
      </c>
      <c r="G175" s="88">
        <v>0.92715758085250799</v>
      </c>
      <c r="H175" s="88">
        <v>0</v>
      </c>
      <c r="I175" s="214">
        <f>SUM(F175:F176)</f>
        <v>74.542169189453205</v>
      </c>
      <c r="J175" s="214">
        <f>F175/(F175+F176)</f>
        <v>0</v>
      </c>
    </row>
    <row r="176" spans="2:10" s="89" customFormat="1" ht="15" customHeight="1">
      <c r="B176" s="85"/>
      <c r="C176" s="206"/>
      <c r="D176" s="213"/>
      <c r="E176" s="86" t="s">
        <v>105</v>
      </c>
      <c r="F176" s="87">
        <v>74.542169189453205</v>
      </c>
      <c r="G176" s="88">
        <v>84.00235748291</v>
      </c>
      <c r="H176" s="88">
        <v>65.100944519042798</v>
      </c>
      <c r="I176" s="214"/>
      <c r="J176" s="214"/>
    </row>
    <row r="177" spans="2:10" ht="15" hidden="1" customHeight="1">
      <c r="B177" s="57"/>
      <c r="C177" s="206"/>
      <c r="D177" s="210" t="s">
        <v>106</v>
      </c>
      <c r="E177" s="58" t="s">
        <v>107</v>
      </c>
      <c r="F177" s="62"/>
      <c r="G177" s="62"/>
      <c r="H177" s="62"/>
      <c r="I177" s="211">
        <f>SUM(F177:F178)</f>
        <v>0</v>
      </c>
      <c r="J177" s="211" t="e">
        <f>F177/(F177+F178)</f>
        <v>#DIV/0!</v>
      </c>
    </row>
    <row r="178" spans="2:10" ht="15" hidden="1" customHeight="1">
      <c r="B178" s="57"/>
      <c r="C178" s="206"/>
      <c r="D178" s="210"/>
      <c r="E178" s="58" t="s">
        <v>108</v>
      </c>
      <c r="F178" s="62"/>
      <c r="G178" s="62"/>
      <c r="H178" s="62"/>
      <c r="I178" s="211"/>
      <c r="J178" s="211"/>
    </row>
    <row r="179" spans="2:10" ht="15" hidden="1" customHeight="1">
      <c r="B179" s="57"/>
      <c r="C179" s="206"/>
      <c r="D179" s="210" t="s">
        <v>28</v>
      </c>
      <c r="E179" s="58" t="s">
        <v>109</v>
      </c>
      <c r="F179" s="63"/>
      <c r="G179" s="63"/>
      <c r="H179" s="63"/>
      <c r="I179" s="211">
        <f>SUM(F179:F180)</f>
        <v>0</v>
      </c>
      <c r="J179" s="211" t="e">
        <f>F179/(F179+F180)</f>
        <v>#DIV/0!</v>
      </c>
    </row>
    <row r="180" spans="2:10" ht="15" hidden="1" customHeight="1">
      <c r="B180" s="57"/>
      <c r="C180" s="206"/>
      <c r="D180" s="210"/>
      <c r="E180" s="58" t="s">
        <v>110</v>
      </c>
      <c r="F180" s="63"/>
      <c r="G180" s="63"/>
      <c r="H180" s="63"/>
      <c r="I180" s="211"/>
      <c r="J180" s="211"/>
    </row>
    <row r="181" spans="2:10" ht="15" customHeight="1">
      <c r="B181" s="57"/>
      <c r="C181" s="206"/>
      <c r="D181" s="208" t="s">
        <v>32</v>
      </c>
      <c r="E181" s="43" t="s">
        <v>142</v>
      </c>
      <c r="F181" s="44">
        <v>25.679470825195398</v>
      </c>
      <c r="G181" s="44">
        <v>31.127624511718761</v>
      </c>
      <c r="H181" s="44">
        <v>20.910842895507798</v>
      </c>
      <c r="I181" s="209">
        <f>SUM(F181:F182)</f>
        <v>100.75180969238299</v>
      </c>
      <c r="J181" s="209">
        <f>F181/(F181+F182)</f>
        <v>0.25487850693303038</v>
      </c>
    </row>
    <row r="182" spans="2:10" ht="15" customHeight="1">
      <c r="B182" s="57"/>
      <c r="C182" s="206"/>
      <c r="D182" s="208"/>
      <c r="E182" s="43" t="s">
        <v>143</v>
      </c>
      <c r="F182" s="44">
        <v>75.072338867187597</v>
      </c>
      <c r="G182" s="44">
        <v>83.796440124511605</v>
      </c>
      <c r="H182" s="44">
        <v>66.364379882812401</v>
      </c>
      <c r="I182" s="209"/>
      <c r="J182" s="209"/>
    </row>
    <row r="183" spans="2:10">
      <c r="B183" s="57"/>
      <c r="C183" s="206"/>
      <c r="D183" s="205" t="s">
        <v>144</v>
      </c>
      <c r="E183" s="43" t="s">
        <v>147</v>
      </c>
      <c r="F183" s="44">
        <v>42.304589843750001</v>
      </c>
      <c r="G183" s="44">
        <v>48.926765441894403</v>
      </c>
      <c r="H183" s="44">
        <v>35.691719055175803</v>
      </c>
      <c r="I183" s="209">
        <f>SUM(F183:F184)</f>
        <v>61.658219909667963</v>
      </c>
      <c r="J183" s="209">
        <f>F183/(F183+F184)</f>
        <v>0.68611435597278203</v>
      </c>
    </row>
    <row r="184" spans="2:10">
      <c r="B184" s="57"/>
      <c r="C184" s="207"/>
      <c r="D184" s="207"/>
      <c r="E184" s="43" t="s">
        <v>148</v>
      </c>
      <c r="F184" s="44">
        <v>19.353630065917962</v>
      </c>
      <c r="G184" s="44">
        <v>24.193174362182599</v>
      </c>
      <c r="H184" s="44">
        <v>15.20956039428712</v>
      </c>
      <c r="I184" s="209"/>
      <c r="J184" s="209"/>
    </row>
    <row r="185" spans="2:10">
      <c r="B185" s="57"/>
      <c r="C185" s="205" t="s">
        <v>266</v>
      </c>
      <c r="D185" s="212"/>
      <c r="E185" s="43" t="s">
        <v>57</v>
      </c>
      <c r="F185" s="44">
        <v>140.30205078124999</v>
      </c>
      <c r="G185" s="44">
        <v>152.5554199218752</v>
      </c>
      <c r="H185" s="44">
        <v>128.08050537109361</v>
      </c>
      <c r="I185" s="211"/>
      <c r="J185" s="211"/>
    </row>
    <row r="186" spans="2:10">
      <c r="B186" s="57"/>
      <c r="C186" s="206"/>
      <c r="D186" s="212"/>
      <c r="E186" s="43" t="s">
        <v>39</v>
      </c>
      <c r="F186" s="44">
        <v>184.47718505859379</v>
      </c>
      <c r="G186" s="44">
        <v>198.8260803222656</v>
      </c>
      <c r="H186" s="44">
        <v>170.1718902587892</v>
      </c>
      <c r="I186" s="211"/>
      <c r="J186" s="211"/>
    </row>
    <row r="187" spans="2:10" s="89" customFormat="1" ht="15" customHeight="1">
      <c r="B187" s="85"/>
      <c r="C187" s="206"/>
      <c r="D187" s="213" t="s">
        <v>101</v>
      </c>
      <c r="E187" s="86" t="s">
        <v>102</v>
      </c>
      <c r="F187" s="215" t="s">
        <v>271</v>
      </c>
      <c r="G187" s="216"/>
      <c r="H187" s="217"/>
      <c r="I187" s="214">
        <f>SUM(F187:F188)</f>
        <v>0</v>
      </c>
      <c r="J187" s="214" t="e">
        <f>F187/(F187+F188)</f>
        <v>#VALUE!</v>
      </c>
    </row>
    <row r="188" spans="2:10" s="89" customFormat="1" ht="15" customHeight="1">
      <c r="B188" s="85"/>
      <c r="C188" s="206"/>
      <c r="D188" s="213"/>
      <c r="E188" s="86" t="s">
        <v>103</v>
      </c>
      <c r="F188" s="218"/>
      <c r="G188" s="219"/>
      <c r="H188" s="220"/>
      <c r="I188" s="214"/>
      <c r="J188" s="214"/>
    </row>
    <row r="189" spans="2:10" s="89" customFormat="1" ht="15" customHeight="1">
      <c r="B189" s="85"/>
      <c r="C189" s="206"/>
      <c r="D189" s="213" t="s">
        <v>25</v>
      </c>
      <c r="E189" s="86" t="s">
        <v>104</v>
      </c>
      <c r="F189" s="87">
        <v>0</v>
      </c>
      <c r="G189" s="88">
        <v>0.82931810617446799</v>
      </c>
      <c r="H189" s="88">
        <v>0</v>
      </c>
      <c r="I189" s="214">
        <f>SUM(F189:F190)</f>
        <v>94.213043212890597</v>
      </c>
      <c r="J189" s="214">
        <f>F189/(F189+F190)</f>
        <v>0</v>
      </c>
    </row>
    <row r="190" spans="2:10" s="89" customFormat="1" ht="15" customHeight="1">
      <c r="B190" s="85"/>
      <c r="C190" s="206"/>
      <c r="D190" s="213"/>
      <c r="E190" s="86" t="s">
        <v>105</v>
      </c>
      <c r="F190" s="87">
        <v>94.213043212890597</v>
      </c>
      <c r="G190" s="88">
        <v>104.2829208374024</v>
      </c>
      <c r="H190" s="88">
        <v>84.164680480957202</v>
      </c>
      <c r="I190" s="214"/>
      <c r="J190" s="214"/>
    </row>
    <row r="191" spans="2:10" ht="15" hidden="1" customHeight="1">
      <c r="B191" s="57"/>
      <c r="C191" s="206"/>
      <c r="D191" s="210" t="s">
        <v>106</v>
      </c>
      <c r="E191" s="58" t="s">
        <v>107</v>
      </c>
      <c r="F191" s="62"/>
      <c r="G191" s="62"/>
      <c r="H191" s="62"/>
      <c r="I191" s="211">
        <f>SUM(F191:F192)</f>
        <v>0</v>
      </c>
      <c r="J191" s="211" t="e">
        <f>F191/(F191+F192)</f>
        <v>#DIV/0!</v>
      </c>
    </row>
    <row r="192" spans="2:10" ht="15" hidden="1" customHeight="1">
      <c r="B192" s="57"/>
      <c r="C192" s="206"/>
      <c r="D192" s="210"/>
      <c r="E192" s="58" t="s">
        <v>108</v>
      </c>
      <c r="F192" s="62"/>
      <c r="G192" s="62"/>
      <c r="H192" s="62"/>
      <c r="I192" s="211"/>
      <c r="J192" s="211"/>
    </row>
    <row r="193" spans="2:10" ht="15" hidden="1" customHeight="1">
      <c r="B193" s="57"/>
      <c r="C193" s="206"/>
      <c r="D193" s="210" t="s">
        <v>28</v>
      </c>
      <c r="E193" s="58" t="s">
        <v>109</v>
      </c>
      <c r="F193" s="63"/>
      <c r="G193" s="63"/>
      <c r="H193" s="63"/>
      <c r="I193" s="211">
        <f>SUM(F193:F194)</f>
        <v>0</v>
      </c>
      <c r="J193" s="211" t="e">
        <f>F193/(F193+F194)</f>
        <v>#DIV/0!</v>
      </c>
    </row>
    <row r="194" spans="2:10" ht="15" hidden="1" customHeight="1">
      <c r="B194" s="57"/>
      <c r="C194" s="206"/>
      <c r="D194" s="210"/>
      <c r="E194" s="58" t="s">
        <v>110</v>
      </c>
      <c r="F194" s="63"/>
      <c r="G194" s="63"/>
      <c r="H194" s="63"/>
      <c r="I194" s="211"/>
      <c r="J194" s="211"/>
    </row>
    <row r="195" spans="2:10" ht="15" customHeight="1">
      <c r="B195" s="57"/>
      <c r="C195" s="206"/>
      <c r="D195" s="208" t="s">
        <v>32</v>
      </c>
      <c r="E195" s="43" t="s">
        <v>142</v>
      </c>
      <c r="F195" s="44">
        <v>36.875439453124997</v>
      </c>
      <c r="G195" s="44">
        <v>43.243297576904403</v>
      </c>
      <c r="H195" s="44">
        <v>30.51618576049804</v>
      </c>
      <c r="I195" s="209">
        <f>SUM(F195:F196)</f>
        <v>132.08065185546877</v>
      </c>
      <c r="J195" s="209">
        <f>F195/(F195+F196)</f>
        <v>0.27918880574178645</v>
      </c>
    </row>
    <row r="196" spans="2:10" ht="15" customHeight="1">
      <c r="B196" s="57"/>
      <c r="C196" s="206"/>
      <c r="D196" s="208"/>
      <c r="E196" s="43" t="s">
        <v>143</v>
      </c>
      <c r="F196" s="44">
        <v>95.20521240234379</v>
      </c>
      <c r="G196" s="44">
        <v>105.47316741943359</v>
      </c>
      <c r="H196" s="44">
        <v>84.959617614745994</v>
      </c>
      <c r="I196" s="209"/>
      <c r="J196" s="209"/>
    </row>
    <row r="197" spans="2:10">
      <c r="B197" s="57"/>
      <c r="C197" s="206"/>
      <c r="D197" s="205" t="s">
        <v>144</v>
      </c>
      <c r="E197" s="43" t="s">
        <v>147</v>
      </c>
      <c r="F197" s="44">
        <v>43.982946777343798</v>
      </c>
      <c r="G197" s="44">
        <v>50.599365234375199</v>
      </c>
      <c r="H197" s="44">
        <v>37.375820159912116</v>
      </c>
      <c r="I197" s="209">
        <f>SUM(F197:F198)</f>
        <v>76.283285522461</v>
      </c>
      <c r="J197" s="209">
        <f>F197/(F197+F198)</f>
        <v>0.57657383889677083</v>
      </c>
    </row>
    <row r="198" spans="2:10">
      <c r="B198" s="57"/>
      <c r="C198" s="207"/>
      <c r="D198" s="207"/>
      <c r="E198" s="43" t="s">
        <v>148</v>
      </c>
      <c r="F198" s="44">
        <v>32.300338745117202</v>
      </c>
      <c r="G198" s="44">
        <v>37.966255187988281</v>
      </c>
      <c r="H198" s="44">
        <v>26.641231536865241</v>
      </c>
      <c r="I198" s="209"/>
      <c r="J198" s="209"/>
    </row>
    <row r="199" spans="2:10">
      <c r="B199" s="57"/>
      <c r="C199" s="205" t="s">
        <v>7</v>
      </c>
      <c r="D199" s="212"/>
      <c r="E199" s="43" t="s">
        <v>57</v>
      </c>
      <c r="F199" s="44">
        <v>0</v>
      </c>
      <c r="G199" s="44">
        <v>0.77468186616897605</v>
      </c>
      <c r="H199" s="44">
        <v>0</v>
      </c>
      <c r="I199" s="211"/>
      <c r="J199" s="211"/>
    </row>
    <row r="200" spans="2:10">
      <c r="B200" s="57"/>
      <c r="C200" s="206"/>
      <c r="D200" s="212"/>
      <c r="E200" s="43" t="s">
        <v>39</v>
      </c>
      <c r="F200" s="44">
        <v>0.26373088359832797</v>
      </c>
      <c r="G200" s="44">
        <v>1.2597121000289919</v>
      </c>
      <c r="H200" s="44">
        <v>1.107640005648136E-2</v>
      </c>
      <c r="I200" s="211"/>
      <c r="J200" s="211"/>
    </row>
    <row r="201" spans="2:10" s="89" customFormat="1" ht="15" customHeight="1">
      <c r="B201" s="85"/>
      <c r="C201" s="206"/>
      <c r="D201" s="213" t="s">
        <v>101</v>
      </c>
      <c r="E201" s="86" t="s">
        <v>102</v>
      </c>
      <c r="F201" s="87">
        <v>0.55129833221435598</v>
      </c>
      <c r="G201" s="88">
        <v>1.76603639125824</v>
      </c>
      <c r="H201" s="88">
        <v>8.3517543971538405E-2</v>
      </c>
      <c r="I201" s="214">
        <f>SUM(F201:F202)</f>
        <v>0.82693941593170206</v>
      </c>
      <c r="J201" s="214">
        <f>F201/(F201+F202)</f>
        <v>0.66667318257313346</v>
      </c>
    </row>
    <row r="202" spans="2:10" s="89" customFormat="1" ht="15" customHeight="1">
      <c r="B202" s="85"/>
      <c r="C202" s="206"/>
      <c r="D202" s="213"/>
      <c r="E202" s="86" t="s">
        <v>103</v>
      </c>
      <c r="F202" s="87">
        <v>0.27564108371734602</v>
      </c>
      <c r="G202" s="88">
        <v>1.3166074752807599</v>
      </c>
      <c r="H202" s="88">
        <v>1.157660037279128E-2</v>
      </c>
      <c r="I202" s="214"/>
      <c r="J202" s="214"/>
    </row>
    <row r="203" spans="2:10" s="89" customFormat="1" ht="15" customHeight="1">
      <c r="B203" s="85"/>
      <c r="C203" s="206"/>
      <c r="D203" s="213" t="s">
        <v>25</v>
      </c>
      <c r="E203" s="86" t="s">
        <v>104</v>
      </c>
      <c r="F203" s="87">
        <v>0</v>
      </c>
      <c r="G203" s="88">
        <v>0.80946302413940396</v>
      </c>
      <c r="H203" s="88">
        <v>0</v>
      </c>
      <c r="I203" s="214">
        <f>SUM(F203:F204)</f>
        <v>0</v>
      </c>
      <c r="J203" s="214" t="e">
        <f>F203/(F203+F204)</f>
        <v>#DIV/0!</v>
      </c>
    </row>
    <row r="204" spans="2:10" s="89" customFormat="1" ht="15" customHeight="1">
      <c r="B204" s="85"/>
      <c r="C204" s="206"/>
      <c r="D204" s="213"/>
      <c r="E204" s="86" t="s">
        <v>105</v>
      </c>
      <c r="F204" s="87">
        <v>0</v>
      </c>
      <c r="G204" s="88">
        <v>0.80946302413940396</v>
      </c>
      <c r="H204" s="88">
        <v>0</v>
      </c>
      <c r="I204" s="214"/>
      <c r="J204" s="214"/>
    </row>
    <row r="205" spans="2:10" ht="15" hidden="1" customHeight="1">
      <c r="B205" s="57"/>
      <c r="C205" s="206"/>
      <c r="D205" s="210" t="s">
        <v>106</v>
      </c>
      <c r="E205" s="58" t="s">
        <v>107</v>
      </c>
      <c r="F205" s="62"/>
      <c r="G205" s="62"/>
      <c r="H205" s="62"/>
      <c r="I205" s="211">
        <f>SUM(F205:F206)</f>
        <v>0</v>
      </c>
      <c r="J205" s="211" t="e">
        <f>F205/(F205+F206)</f>
        <v>#DIV/0!</v>
      </c>
    </row>
    <row r="206" spans="2:10" ht="15" hidden="1" customHeight="1">
      <c r="B206" s="57"/>
      <c r="C206" s="206"/>
      <c r="D206" s="210"/>
      <c r="E206" s="58" t="s">
        <v>108</v>
      </c>
      <c r="F206" s="62"/>
      <c r="G206" s="62"/>
      <c r="H206" s="62"/>
      <c r="I206" s="211"/>
      <c r="J206" s="211"/>
    </row>
    <row r="207" spans="2:10" ht="15" hidden="1" customHeight="1">
      <c r="B207" s="57"/>
      <c r="C207" s="206"/>
      <c r="D207" s="210" t="s">
        <v>28</v>
      </c>
      <c r="E207" s="58" t="s">
        <v>109</v>
      </c>
      <c r="F207" s="63"/>
      <c r="G207" s="63"/>
      <c r="H207" s="63"/>
      <c r="I207" s="211">
        <f>SUM(F207:F208)</f>
        <v>0</v>
      </c>
      <c r="J207" s="211" t="e">
        <f>F207/(F207+F208)</f>
        <v>#DIV/0!</v>
      </c>
    </row>
    <row r="208" spans="2:10" ht="15" hidden="1" customHeight="1">
      <c r="B208" s="57"/>
      <c r="C208" s="206"/>
      <c r="D208" s="210"/>
      <c r="E208" s="58" t="s">
        <v>110</v>
      </c>
      <c r="F208" s="63"/>
      <c r="G208" s="63"/>
      <c r="H208" s="63"/>
      <c r="I208" s="211"/>
      <c r="J208" s="211"/>
    </row>
    <row r="209" spans="2:10" ht="15" customHeight="1">
      <c r="B209" s="57"/>
      <c r="C209" s="206"/>
      <c r="D209" s="208" t="s">
        <v>32</v>
      </c>
      <c r="E209" s="43" t="s">
        <v>142</v>
      </c>
      <c r="F209" s="44">
        <v>0</v>
      </c>
      <c r="G209" s="44">
        <v>0.85506999492645197</v>
      </c>
      <c r="H209" s="44">
        <v>0</v>
      </c>
      <c r="I209" s="209">
        <f>SUM(F209:F210)</f>
        <v>0</v>
      </c>
      <c r="J209" s="209" t="e">
        <f>F209/(F209+F210)</f>
        <v>#DIV/0!</v>
      </c>
    </row>
    <row r="210" spans="2:10" ht="15" customHeight="1">
      <c r="B210" s="57"/>
      <c r="C210" s="206"/>
      <c r="D210" s="208"/>
      <c r="E210" s="43" t="s">
        <v>143</v>
      </c>
      <c r="F210" s="44">
        <v>0</v>
      </c>
      <c r="G210" s="44">
        <v>0.85506999492645197</v>
      </c>
      <c r="H210" s="44">
        <v>0</v>
      </c>
      <c r="I210" s="209"/>
      <c r="J210" s="209"/>
    </row>
    <row r="211" spans="2:10">
      <c r="B211" s="57"/>
      <c r="C211" s="206"/>
      <c r="D211" s="205" t="s">
        <v>144</v>
      </c>
      <c r="E211" s="43" t="s">
        <v>147</v>
      </c>
      <c r="F211" s="44">
        <v>0</v>
      </c>
      <c r="G211" s="44">
        <v>0.80063724517822399</v>
      </c>
      <c r="H211" s="44">
        <v>0</v>
      </c>
      <c r="I211" s="209">
        <f>SUM(F211:F212)</f>
        <v>0</v>
      </c>
      <c r="J211" s="209" t="e">
        <f>F211/(F211+F212)</f>
        <v>#DIV/0!</v>
      </c>
    </row>
    <row r="212" spans="2:10">
      <c r="B212" s="57"/>
      <c r="C212" s="207"/>
      <c r="D212" s="207"/>
      <c r="E212" s="43" t="s">
        <v>148</v>
      </c>
      <c r="F212" s="44">
        <v>0</v>
      </c>
      <c r="G212" s="44">
        <v>0.80063724517822399</v>
      </c>
      <c r="H212" s="44">
        <v>0</v>
      </c>
      <c r="I212" s="209"/>
      <c r="J212" s="209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31">
    <mergeCell ref="C199:C212"/>
    <mergeCell ref="D199:D200"/>
    <mergeCell ref="I199:I200"/>
    <mergeCell ref="J199:J200"/>
    <mergeCell ref="D201:D202"/>
    <mergeCell ref="I201:I202"/>
    <mergeCell ref="J201:J202"/>
    <mergeCell ref="D203:D204"/>
    <mergeCell ref="I203:I204"/>
    <mergeCell ref="J203:J204"/>
    <mergeCell ref="D209:D210"/>
    <mergeCell ref="I209:I210"/>
    <mergeCell ref="J209:J210"/>
    <mergeCell ref="D211:D212"/>
    <mergeCell ref="I211:I212"/>
    <mergeCell ref="J211:J212"/>
    <mergeCell ref="D205:D206"/>
    <mergeCell ref="I205:I206"/>
    <mergeCell ref="J205:J206"/>
    <mergeCell ref="D207:D208"/>
    <mergeCell ref="I207:I208"/>
    <mergeCell ref="J207:J208"/>
    <mergeCell ref="C185:C198"/>
    <mergeCell ref="D185:D186"/>
    <mergeCell ref="I185:I186"/>
    <mergeCell ref="J185:J186"/>
    <mergeCell ref="D187:D188"/>
    <mergeCell ref="I187:I188"/>
    <mergeCell ref="J187:J188"/>
    <mergeCell ref="D189:D190"/>
    <mergeCell ref="I189:I190"/>
    <mergeCell ref="J189:J190"/>
    <mergeCell ref="D195:D196"/>
    <mergeCell ref="I195:I196"/>
    <mergeCell ref="J195:J196"/>
    <mergeCell ref="D197:D198"/>
    <mergeCell ref="I197:I198"/>
    <mergeCell ref="J197:J198"/>
    <mergeCell ref="D191:D192"/>
    <mergeCell ref="I191:I192"/>
    <mergeCell ref="J191:J192"/>
    <mergeCell ref="D193:D194"/>
    <mergeCell ref="I193:I194"/>
    <mergeCell ref="J193:J194"/>
    <mergeCell ref="F187:H188"/>
    <mergeCell ref="C171:C184"/>
    <mergeCell ref="D171:D172"/>
    <mergeCell ref="I171:I172"/>
    <mergeCell ref="J171:J172"/>
    <mergeCell ref="D173:D174"/>
    <mergeCell ref="I173:I174"/>
    <mergeCell ref="J173:J174"/>
    <mergeCell ref="D175:D176"/>
    <mergeCell ref="I175:I176"/>
    <mergeCell ref="J175:J176"/>
    <mergeCell ref="D181:D182"/>
    <mergeCell ref="I181:I182"/>
    <mergeCell ref="J181:J182"/>
    <mergeCell ref="D183:D184"/>
    <mergeCell ref="I183:I184"/>
    <mergeCell ref="J183:J184"/>
    <mergeCell ref="D177:D178"/>
    <mergeCell ref="I177:I178"/>
    <mergeCell ref="J177:J178"/>
    <mergeCell ref="D179:D180"/>
    <mergeCell ref="I179:I180"/>
    <mergeCell ref="J179:J180"/>
    <mergeCell ref="C157:C170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61:J162"/>
    <mergeCell ref="D167:D168"/>
    <mergeCell ref="I167:I168"/>
    <mergeCell ref="J167:J168"/>
    <mergeCell ref="D169:D170"/>
    <mergeCell ref="I169:I170"/>
    <mergeCell ref="J169:J170"/>
    <mergeCell ref="D163:D164"/>
    <mergeCell ref="I163:I164"/>
    <mergeCell ref="J163:J164"/>
    <mergeCell ref="D165:D166"/>
    <mergeCell ref="I165:I166"/>
    <mergeCell ref="J165:J166"/>
    <mergeCell ref="C143:C156"/>
    <mergeCell ref="D143:D144"/>
    <mergeCell ref="I143:I144"/>
    <mergeCell ref="J143:J144"/>
    <mergeCell ref="D145:D146"/>
    <mergeCell ref="I145:I146"/>
    <mergeCell ref="J145:J146"/>
    <mergeCell ref="D147:D148"/>
    <mergeCell ref="I147:I148"/>
    <mergeCell ref="J147:J148"/>
    <mergeCell ref="D153:D154"/>
    <mergeCell ref="I153:I154"/>
    <mergeCell ref="J153:J154"/>
    <mergeCell ref="D155:D156"/>
    <mergeCell ref="I155:I156"/>
    <mergeCell ref="J155:J156"/>
    <mergeCell ref="D149:D150"/>
    <mergeCell ref="I149:I150"/>
    <mergeCell ref="J149:J150"/>
    <mergeCell ref="D151:D152"/>
    <mergeCell ref="I151:I152"/>
    <mergeCell ref="J151:J152"/>
    <mergeCell ref="C129:C142"/>
    <mergeCell ref="D129:D130"/>
    <mergeCell ref="I129:I130"/>
    <mergeCell ref="J129:J130"/>
    <mergeCell ref="D131:D132"/>
    <mergeCell ref="I131:I132"/>
    <mergeCell ref="J131:J132"/>
    <mergeCell ref="D133:D134"/>
    <mergeCell ref="I133:I134"/>
    <mergeCell ref="J133:J134"/>
    <mergeCell ref="D139:D140"/>
    <mergeCell ref="I139:I140"/>
    <mergeCell ref="J139:J140"/>
    <mergeCell ref="D141:D142"/>
    <mergeCell ref="I141:I142"/>
    <mergeCell ref="J141:J142"/>
    <mergeCell ref="D135:D136"/>
    <mergeCell ref="I135:I136"/>
    <mergeCell ref="J135:J136"/>
    <mergeCell ref="D137:D138"/>
    <mergeCell ref="I137:I138"/>
    <mergeCell ref="J137:J138"/>
    <mergeCell ref="C115:C128"/>
    <mergeCell ref="D115:D116"/>
    <mergeCell ref="I115:I116"/>
    <mergeCell ref="J115:J116"/>
    <mergeCell ref="D117:D118"/>
    <mergeCell ref="I117:I118"/>
    <mergeCell ref="J117:J118"/>
    <mergeCell ref="D119:D120"/>
    <mergeCell ref="I119:I120"/>
    <mergeCell ref="J119:J120"/>
    <mergeCell ref="D125:D126"/>
    <mergeCell ref="I125:I126"/>
    <mergeCell ref="J125:J126"/>
    <mergeCell ref="D127:D128"/>
    <mergeCell ref="I127:I128"/>
    <mergeCell ref="J127:J128"/>
    <mergeCell ref="D121:D122"/>
    <mergeCell ref="I121:I122"/>
    <mergeCell ref="J121:J122"/>
    <mergeCell ref="D123:D124"/>
    <mergeCell ref="I123:I124"/>
    <mergeCell ref="J123:J124"/>
    <mergeCell ref="D113:D114"/>
    <mergeCell ref="I113:I114"/>
    <mergeCell ref="J113:J114"/>
    <mergeCell ref="D107:D108"/>
    <mergeCell ref="I107:I108"/>
    <mergeCell ref="J107:J108"/>
    <mergeCell ref="D109:D110"/>
    <mergeCell ref="I109:I110"/>
    <mergeCell ref="J109:J110"/>
    <mergeCell ref="I101:I102"/>
    <mergeCell ref="J101:J102"/>
    <mergeCell ref="D103:D104"/>
    <mergeCell ref="I103:I104"/>
    <mergeCell ref="J103:J104"/>
    <mergeCell ref="D105:D106"/>
    <mergeCell ref="I105:I106"/>
    <mergeCell ref="J105:J106"/>
    <mergeCell ref="D111:D112"/>
    <mergeCell ref="I111:I112"/>
    <mergeCell ref="J111:J112"/>
    <mergeCell ref="C87:C100"/>
    <mergeCell ref="C101:C114"/>
    <mergeCell ref="D97:D98"/>
    <mergeCell ref="I97:I98"/>
    <mergeCell ref="J97:J98"/>
    <mergeCell ref="D99:D100"/>
    <mergeCell ref="I99:I100"/>
    <mergeCell ref="J99:J100"/>
    <mergeCell ref="D93:D94"/>
    <mergeCell ref="I93:I94"/>
    <mergeCell ref="J93:J94"/>
    <mergeCell ref="D95:D96"/>
    <mergeCell ref="I95:I96"/>
    <mergeCell ref="J95:J96"/>
    <mergeCell ref="D87:D88"/>
    <mergeCell ref="I87:I88"/>
    <mergeCell ref="J87:J88"/>
    <mergeCell ref="D89:D90"/>
    <mergeCell ref="I89:I90"/>
    <mergeCell ref="J89:J90"/>
    <mergeCell ref="D91:D92"/>
    <mergeCell ref="I91:I92"/>
    <mergeCell ref="J91:J92"/>
    <mergeCell ref="D101:D102"/>
    <mergeCell ref="D85:D86"/>
    <mergeCell ref="I85:I86"/>
    <mergeCell ref="J85:J86"/>
    <mergeCell ref="D79:D80"/>
    <mergeCell ref="I79:I80"/>
    <mergeCell ref="J79:J80"/>
    <mergeCell ref="D81:D82"/>
    <mergeCell ref="I81:I82"/>
    <mergeCell ref="J81:J82"/>
    <mergeCell ref="I73:I74"/>
    <mergeCell ref="J73:J74"/>
    <mergeCell ref="D75:D76"/>
    <mergeCell ref="I75:I76"/>
    <mergeCell ref="J75:J76"/>
    <mergeCell ref="D77:D78"/>
    <mergeCell ref="I77:I78"/>
    <mergeCell ref="J77:J78"/>
    <mergeCell ref="D83:D84"/>
    <mergeCell ref="I83:I84"/>
    <mergeCell ref="J83:J84"/>
    <mergeCell ref="C59:C72"/>
    <mergeCell ref="C73:C86"/>
    <mergeCell ref="D69:D70"/>
    <mergeCell ref="I69:I70"/>
    <mergeCell ref="J69:J70"/>
    <mergeCell ref="D71:D72"/>
    <mergeCell ref="I71:I72"/>
    <mergeCell ref="J71:J72"/>
    <mergeCell ref="D65:D66"/>
    <mergeCell ref="I65:I66"/>
    <mergeCell ref="J65:J66"/>
    <mergeCell ref="D67:D68"/>
    <mergeCell ref="I67:I68"/>
    <mergeCell ref="J67:J68"/>
    <mergeCell ref="D59:D60"/>
    <mergeCell ref="I59:I60"/>
    <mergeCell ref="J59:J60"/>
    <mergeCell ref="D61:D62"/>
    <mergeCell ref="I61:I62"/>
    <mergeCell ref="J61:J62"/>
    <mergeCell ref="D63:D64"/>
    <mergeCell ref="I63:I64"/>
    <mergeCell ref="J63:J64"/>
    <mergeCell ref="D73:D74"/>
    <mergeCell ref="D57:D58"/>
    <mergeCell ref="I57:I58"/>
    <mergeCell ref="J57:J58"/>
    <mergeCell ref="D51:D52"/>
    <mergeCell ref="I51:I52"/>
    <mergeCell ref="J51:J52"/>
    <mergeCell ref="D53:D54"/>
    <mergeCell ref="I53:I54"/>
    <mergeCell ref="J53:J54"/>
    <mergeCell ref="I45:I46"/>
    <mergeCell ref="J45:J46"/>
    <mergeCell ref="D47:D48"/>
    <mergeCell ref="I47:I48"/>
    <mergeCell ref="J47:J48"/>
    <mergeCell ref="D49:D50"/>
    <mergeCell ref="I49:I50"/>
    <mergeCell ref="J49:J50"/>
    <mergeCell ref="D55:D56"/>
    <mergeCell ref="I55:I56"/>
    <mergeCell ref="J55:J56"/>
    <mergeCell ref="C31:C44"/>
    <mergeCell ref="C45:C58"/>
    <mergeCell ref="D41:D42"/>
    <mergeCell ref="I41:I42"/>
    <mergeCell ref="J41:J42"/>
    <mergeCell ref="D43:D44"/>
    <mergeCell ref="I43:I44"/>
    <mergeCell ref="J43:J44"/>
    <mergeCell ref="D37:D38"/>
    <mergeCell ref="I37:I38"/>
    <mergeCell ref="J37:J38"/>
    <mergeCell ref="D39:D40"/>
    <mergeCell ref="I39:I40"/>
    <mergeCell ref="J39:J40"/>
    <mergeCell ref="D31:D32"/>
    <mergeCell ref="I31:I32"/>
    <mergeCell ref="J31:J32"/>
    <mergeCell ref="D33:D34"/>
    <mergeCell ref="I33:I34"/>
    <mergeCell ref="J33:J34"/>
    <mergeCell ref="D35:D36"/>
    <mergeCell ref="I35:I36"/>
    <mergeCell ref="J35:J36"/>
    <mergeCell ref="D45:D46"/>
    <mergeCell ref="D29:D30"/>
    <mergeCell ref="I29:I30"/>
    <mergeCell ref="J29:J30"/>
    <mergeCell ref="D23:D24"/>
    <mergeCell ref="I23:I24"/>
    <mergeCell ref="J23:J24"/>
    <mergeCell ref="D25:D26"/>
    <mergeCell ref="I25:I26"/>
    <mergeCell ref="J25:J26"/>
    <mergeCell ref="I17:I18"/>
    <mergeCell ref="J17:J18"/>
    <mergeCell ref="D19:D20"/>
    <mergeCell ref="I19:I20"/>
    <mergeCell ref="J19:J20"/>
    <mergeCell ref="D21:D22"/>
    <mergeCell ref="I21:I22"/>
    <mergeCell ref="J21:J22"/>
    <mergeCell ref="D27:D28"/>
    <mergeCell ref="I27:I28"/>
    <mergeCell ref="J27:J28"/>
    <mergeCell ref="C3:C16"/>
    <mergeCell ref="C17:C30"/>
    <mergeCell ref="D13:D14"/>
    <mergeCell ref="I13:I14"/>
    <mergeCell ref="J13:J14"/>
    <mergeCell ref="D15:D16"/>
    <mergeCell ref="I15:I16"/>
    <mergeCell ref="J15:J16"/>
    <mergeCell ref="D9:D10"/>
    <mergeCell ref="I9:I10"/>
    <mergeCell ref="J9:J10"/>
    <mergeCell ref="D11:D12"/>
    <mergeCell ref="I11:I12"/>
    <mergeCell ref="J11:J12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D17:D18"/>
  </mergeCells>
  <pageMargins left="0.7" right="0.7" top="0.75" bottom="0.75" header="0.3" footer="0.3"/>
  <pageSetup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workbookViewId="0">
      <selection activeCell="A129" sqref="A129"/>
    </sheetView>
  </sheetViews>
  <sheetFormatPr defaultColWidth="11" defaultRowHeight="15.5"/>
  <sheetData/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00750-4C7F-4A38-B1F9-7BE02B6E56F9}">
  <dimension ref="A1:AB97"/>
  <sheetViews>
    <sheetView showGridLines="0" zoomScale="50" zoomScaleNormal="50" workbookViewId="0">
      <selection activeCell="N22" sqref="N22:S36"/>
    </sheetView>
  </sheetViews>
  <sheetFormatPr defaultColWidth="10.83203125" defaultRowHeight="14.5"/>
  <cols>
    <col min="1" max="1" width="10.83203125" style="196"/>
    <col min="2" max="2" width="0" style="23" hidden="1" customWidth="1"/>
    <col min="3" max="3" width="27.83203125" style="23" customWidth="1"/>
    <col min="4" max="4" width="20.58203125" style="24" bestFit="1" customWidth="1"/>
    <col min="5" max="5" width="21.5" style="25" customWidth="1"/>
    <col min="6" max="6" width="20.08203125" style="26" customWidth="1"/>
    <col min="7" max="7" width="16" style="26" customWidth="1"/>
    <col min="8" max="16384" width="10.83203125" style="196"/>
  </cols>
  <sheetData>
    <row r="1" spans="1:28">
      <c r="E1" s="91" t="s">
        <v>101</v>
      </c>
      <c r="F1" s="91" t="s">
        <v>101</v>
      </c>
      <c r="G1" s="91" t="s">
        <v>101</v>
      </c>
    </row>
    <row r="2" spans="1:28" ht="30" customHeight="1">
      <c r="B2" s="40" t="s">
        <v>35</v>
      </c>
      <c r="C2" s="40" t="s">
        <v>36</v>
      </c>
      <c r="D2" s="40" t="s">
        <v>94</v>
      </c>
      <c r="E2" s="41" t="s">
        <v>96</v>
      </c>
      <c r="F2" s="42" t="s">
        <v>99</v>
      </c>
      <c r="G2" s="42" t="s">
        <v>100</v>
      </c>
      <c r="H2" s="197"/>
      <c r="I2" s="91"/>
      <c r="J2" s="192"/>
      <c r="K2" s="199"/>
      <c r="L2" s="93" t="s">
        <v>32</v>
      </c>
      <c r="M2" s="93" t="s">
        <v>32</v>
      </c>
      <c r="N2" s="93" t="s">
        <v>32</v>
      </c>
      <c r="P2" s="93"/>
      <c r="Q2" s="192"/>
      <c r="R2" s="95"/>
      <c r="S2" s="93" t="s">
        <v>144</v>
      </c>
      <c r="T2" s="93" t="s">
        <v>144</v>
      </c>
      <c r="U2" s="93" t="s">
        <v>144</v>
      </c>
      <c r="W2" s="93"/>
      <c r="X2" s="192"/>
      <c r="Y2" s="200"/>
      <c r="Z2" s="91" t="s">
        <v>25</v>
      </c>
      <c r="AA2" s="91" t="s">
        <v>25</v>
      </c>
      <c r="AB2" s="91" t="s">
        <v>25</v>
      </c>
    </row>
    <row r="3" spans="1:28" ht="28.5" customHeight="1">
      <c r="A3" s="198">
        <v>44546</v>
      </c>
      <c r="B3" s="91"/>
      <c r="C3" s="96" t="s">
        <v>263</v>
      </c>
      <c r="D3" s="91" t="s">
        <v>101</v>
      </c>
      <c r="E3" s="92">
        <v>139.03876953125001</v>
      </c>
      <c r="F3" s="92">
        <v>246.22406005859381</v>
      </c>
      <c r="G3" s="92">
        <v>0.56468392852495009</v>
      </c>
      <c r="H3" s="198">
        <v>44546</v>
      </c>
      <c r="I3" s="93"/>
      <c r="J3" s="96" t="s">
        <v>263</v>
      </c>
      <c r="K3" s="93" t="s">
        <v>32</v>
      </c>
      <c r="L3" s="44">
        <v>17.43351745605468</v>
      </c>
      <c r="M3" s="94">
        <v>142.63329772949228</v>
      </c>
      <c r="N3" s="94">
        <v>0.12222614027418614</v>
      </c>
      <c r="O3" s="198">
        <v>44546</v>
      </c>
      <c r="P3" s="93"/>
      <c r="Q3" s="96" t="s">
        <v>263</v>
      </c>
      <c r="R3" s="93" t="s">
        <v>144</v>
      </c>
      <c r="S3" s="44">
        <v>63.009466552734395</v>
      </c>
      <c r="T3" s="94">
        <v>73.895649719238293</v>
      </c>
      <c r="U3" s="94">
        <v>0.8526816773671354</v>
      </c>
      <c r="V3" s="198">
        <v>44546</v>
      </c>
      <c r="W3" s="91"/>
      <c r="X3" s="96" t="s">
        <v>263</v>
      </c>
      <c r="Y3" s="91" t="s">
        <v>25</v>
      </c>
      <c r="Z3" s="92">
        <v>0</v>
      </c>
      <c r="AA3" s="92">
        <v>100.4957824707032</v>
      </c>
      <c r="AB3" s="92">
        <v>0</v>
      </c>
    </row>
    <row r="4" spans="1:28" s="197" customFormat="1" ht="28.5" customHeight="1">
      <c r="A4" s="198">
        <v>44547</v>
      </c>
      <c r="B4" s="91"/>
      <c r="C4" s="192" t="s">
        <v>264</v>
      </c>
      <c r="D4" s="91" t="s">
        <v>101</v>
      </c>
      <c r="E4" s="87">
        <v>3622.0050781250002</v>
      </c>
      <c r="F4" s="92">
        <v>3710.6658752441408</v>
      </c>
      <c r="G4" s="92">
        <v>0.97610649945319927</v>
      </c>
      <c r="H4" s="198">
        <v>44547</v>
      </c>
      <c r="I4" s="93"/>
      <c r="J4" s="192" t="s">
        <v>264</v>
      </c>
      <c r="K4" s="93" t="s">
        <v>32</v>
      </c>
      <c r="L4" s="201">
        <v>15.564497375488282</v>
      </c>
      <c r="M4" s="94">
        <v>114.03421173095708</v>
      </c>
      <c r="N4" s="94">
        <v>0.13648971777180233</v>
      </c>
      <c r="O4" s="198">
        <v>44547</v>
      </c>
      <c r="P4" s="93"/>
      <c r="Q4" s="192" t="s">
        <v>264</v>
      </c>
      <c r="R4" s="93" t="s">
        <v>144</v>
      </c>
      <c r="S4" s="201">
        <v>56.569873046875003</v>
      </c>
      <c r="T4" s="94">
        <v>69.226002502441403</v>
      </c>
      <c r="U4" s="94">
        <v>0.81717665330855904</v>
      </c>
      <c r="V4" s="198">
        <v>44547</v>
      </c>
      <c r="W4" s="91"/>
      <c r="X4" s="192" t="s">
        <v>264</v>
      </c>
      <c r="Y4" s="91" t="s">
        <v>25</v>
      </c>
      <c r="Z4" s="87">
        <v>0</v>
      </c>
      <c r="AA4" s="92">
        <v>106.77089843749999</v>
      </c>
      <c r="AB4" s="92">
        <v>0</v>
      </c>
    </row>
    <row r="5" spans="1:28" s="197" customFormat="1" ht="28.5" customHeight="1">
      <c r="A5" s="198">
        <v>44549</v>
      </c>
      <c r="B5" s="91"/>
      <c r="C5" s="192" t="s">
        <v>265</v>
      </c>
      <c r="D5" s="91" t="s">
        <v>101</v>
      </c>
      <c r="E5" s="87">
        <v>78.179205322265602</v>
      </c>
      <c r="F5" s="92">
        <v>151.28381347656239</v>
      </c>
      <c r="G5" s="92">
        <v>0.51677177832628807</v>
      </c>
      <c r="H5" s="198">
        <v>44549</v>
      </c>
      <c r="I5" s="93"/>
      <c r="J5" s="192" t="s">
        <v>265</v>
      </c>
      <c r="K5" s="93" t="s">
        <v>32</v>
      </c>
      <c r="L5" s="201">
        <v>25.679470825195398</v>
      </c>
      <c r="M5" s="94">
        <v>100.75180969238299</v>
      </c>
      <c r="N5" s="94">
        <v>0.25487850693303038</v>
      </c>
      <c r="O5" s="198">
        <v>44549</v>
      </c>
      <c r="P5" s="93"/>
      <c r="Q5" s="192" t="s">
        <v>265</v>
      </c>
      <c r="R5" s="93" t="s">
        <v>144</v>
      </c>
      <c r="S5" s="201">
        <v>42.304589843750001</v>
      </c>
      <c r="T5" s="94">
        <v>61.658219909667963</v>
      </c>
      <c r="U5" s="94">
        <v>0.68611435597278203</v>
      </c>
      <c r="V5" s="198">
        <v>44549</v>
      </c>
      <c r="W5" s="91"/>
      <c r="X5" s="192" t="s">
        <v>265</v>
      </c>
      <c r="Y5" s="91" t="s">
        <v>25</v>
      </c>
      <c r="Z5" s="87">
        <v>0</v>
      </c>
      <c r="AA5" s="92">
        <v>74.542169189453205</v>
      </c>
      <c r="AB5" s="92">
        <v>0</v>
      </c>
    </row>
    <row r="6" spans="1:28" ht="28.5" customHeight="1">
      <c r="A6" s="198">
        <v>44550</v>
      </c>
      <c r="B6" s="91"/>
      <c r="C6" s="192" t="s">
        <v>266</v>
      </c>
      <c r="D6" s="91" t="s">
        <v>101</v>
      </c>
      <c r="E6" s="92" t="s">
        <v>271</v>
      </c>
      <c r="F6" s="92">
        <v>0</v>
      </c>
      <c r="G6" s="92" t="e">
        <v>#VALUE!</v>
      </c>
      <c r="H6" s="198">
        <v>44550</v>
      </c>
      <c r="I6" s="93"/>
      <c r="J6" s="192" t="s">
        <v>266</v>
      </c>
      <c r="K6" s="93" t="s">
        <v>32</v>
      </c>
      <c r="L6" s="44">
        <v>36.875439453124997</v>
      </c>
      <c r="M6" s="94">
        <v>132.08065185546877</v>
      </c>
      <c r="N6" s="94">
        <v>0.27918880574178645</v>
      </c>
      <c r="O6" s="198">
        <v>44550</v>
      </c>
      <c r="P6" s="93"/>
      <c r="Q6" s="192" t="s">
        <v>266</v>
      </c>
      <c r="R6" s="93" t="s">
        <v>144</v>
      </c>
      <c r="S6" s="44">
        <v>43.982946777343798</v>
      </c>
      <c r="T6" s="94">
        <v>76.283285522461</v>
      </c>
      <c r="U6" s="94">
        <v>0.57657383889677083</v>
      </c>
      <c r="V6" s="198">
        <v>44550</v>
      </c>
      <c r="W6" s="91"/>
      <c r="X6" s="192" t="s">
        <v>266</v>
      </c>
      <c r="Y6" s="91" t="s">
        <v>25</v>
      </c>
      <c r="Z6" s="92">
        <v>0</v>
      </c>
      <c r="AA6" s="92">
        <v>94.213043212890597</v>
      </c>
      <c r="AB6" s="92">
        <v>0</v>
      </c>
    </row>
    <row r="7" spans="1:28" ht="28.5" customHeight="1">
      <c r="A7" s="198">
        <v>44552</v>
      </c>
      <c r="B7" s="91"/>
      <c r="C7" s="192" t="s">
        <v>254</v>
      </c>
      <c r="D7" s="199" t="s">
        <v>101</v>
      </c>
      <c r="E7" s="92">
        <v>42.981207275390602</v>
      </c>
      <c r="F7" s="92">
        <v>91.263327026367207</v>
      </c>
      <c r="G7" s="92">
        <v>0.47095814579467116</v>
      </c>
      <c r="H7" s="198">
        <v>44552</v>
      </c>
      <c r="I7" s="48"/>
      <c r="J7" s="192" t="s">
        <v>254</v>
      </c>
      <c r="K7" s="95" t="s">
        <v>32</v>
      </c>
      <c r="L7" s="44">
        <v>45.628128051757798</v>
      </c>
      <c r="M7" s="94">
        <v>102.17030944824219</v>
      </c>
      <c r="N7" s="94">
        <v>0.4465889190134269</v>
      </c>
      <c r="O7" s="198">
        <v>44552</v>
      </c>
      <c r="P7" s="93"/>
      <c r="Q7" s="192" t="s">
        <v>254</v>
      </c>
      <c r="R7" s="95" t="s">
        <v>144</v>
      </c>
      <c r="S7" s="44">
        <v>28.841625976562604</v>
      </c>
      <c r="T7" s="94">
        <v>70.590631103515804</v>
      </c>
      <c r="U7" s="94">
        <v>0.40857583401214459</v>
      </c>
      <c r="V7" s="198">
        <v>44552</v>
      </c>
      <c r="W7" s="91"/>
      <c r="X7" s="192" t="s">
        <v>254</v>
      </c>
      <c r="Y7" s="199" t="s">
        <v>25</v>
      </c>
      <c r="Z7" s="92">
        <v>0</v>
      </c>
      <c r="AA7" s="92">
        <v>51.014328002929602</v>
      </c>
      <c r="AB7" s="92">
        <v>0</v>
      </c>
    </row>
    <row r="8" spans="1:28" ht="28.5" customHeight="1">
      <c r="A8" s="198">
        <v>44553</v>
      </c>
      <c r="B8" s="91"/>
      <c r="C8" s="96" t="s">
        <v>255</v>
      </c>
      <c r="D8" s="91" t="s">
        <v>101</v>
      </c>
      <c r="E8" s="92">
        <v>104.43840332031259</v>
      </c>
      <c r="F8" s="92">
        <v>166.47595214843759</v>
      </c>
      <c r="G8" s="92">
        <v>0.62734828647918184</v>
      </c>
      <c r="H8" s="198">
        <v>44553</v>
      </c>
      <c r="I8" s="93"/>
      <c r="J8" s="96" t="s">
        <v>255</v>
      </c>
      <c r="K8" s="93" t="s">
        <v>32</v>
      </c>
      <c r="L8" s="44">
        <v>96.21578979492179</v>
      </c>
      <c r="M8" s="94">
        <v>175.88040771484359</v>
      </c>
      <c r="N8" s="94">
        <v>0.5470523467907652</v>
      </c>
      <c r="O8" s="198">
        <v>44553</v>
      </c>
      <c r="P8" s="48"/>
      <c r="Q8" s="96" t="s">
        <v>255</v>
      </c>
      <c r="R8" s="93" t="s">
        <v>144</v>
      </c>
      <c r="S8" s="44">
        <v>35.354031372070395</v>
      </c>
      <c r="T8" s="94">
        <v>108.9049102783204</v>
      </c>
      <c r="U8" s="94">
        <v>0.32463211513345591</v>
      </c>
      <c r="V8" s="198">
        <v>44553</v>
      </c>
      <c r="W8" s="91"/>
      <c r="X8" s="96" t="s">
        <v>255</v>
      </c>
      <c r="Y8" s="91" t="s">
        <v>25</v>
      </c>
      <c r="Z8" s="92">
        <v>0</v>
      </c>
      <c r="AA8" s="92">
        <v>71.467584228515605</v>
      </c>
      <c r="AB8" s="92">
        <v>0</v>
      </c>
    </row>
    <row r="9" spans="1:28" s="197" customFormat="1" ht="28.5" customHeight="1">
      <c r="A9" s="198">
        <v>44554</v>
      </c>
      <c r="B9" s="91"/>
      <c r="C9" s="192" t="s">
        <v>256</v>
      </c>
      <c r="D9" s="91" t="s">
        <v>101</v>
      </c>
      <c r="E9" s="87">
        <v>189.6238525390626</v>
      </c>
      <c r="F9" s="92">
        <v>249.5307678222658</v>
      </c>
      <c r="G9" s="92">
        <v>0.75992172906760214</v>
      </c>
      <c r="H9" s="198">
        <v>44554</v>
      </c>
      <c r="I9" s="93"/>
      <c r="J9" s="192" t="s">
        <v>256</v>
      </c>
      <c r="K9" s="93" t="s">
        <v>32</v>
      </c>
      <c r="L9" s="201">
        <v>101.7268737792968</v>
      </c>
      <c r="M9" s="94">
        <v>167.69760742187501</v>
      </c>
      <c r="N9" s="94">
        <v>0.60660897518581547</v>
      </c>
      <c r="O9" s="198">
        <v>44554</v>
      </c>
      <c r="P9" s="93"/>
      <c r="Q9" s="192" t="s">
        <v>256</v>
      </c>
      <c r="R9" s="93" t="s">
        <v>144</v>
      </c>
      <c r="S9" s="201">
        <v>31.486993408203197</v>
      </c>
      <c r="T9" s="94">
        <v>105.47682495117201</v>
      </c>
      <c r="U9" s="94">
        <v>0.29852048943243553</v>
      </c>
      <c r="V9" s="198">
        <v>44554</v>
      </c>
      <c r="W9" s="91"/>
      <c r="X9" s="192" t="s">
        <v>256</v>
      </c>
      <c r="Y9" s="91" t="s">
        <v>25</v>
      </c>
      <c r="Z9" s="195">
        <v>0</v>
      </c>
      <c r="AA9" s="92">
        <v>69.916650390624994</v>
      </c>
      <c r="AB9" s="92">
        <v>0</v>
      </c>
    </row>
    <row r="10" spans="1:28" s="197" customFormat="1" ht="28.5" customHeight="1">
      <c r="A10" s="198">
        <v>44555</v>
      </c>
      <c r="B10" s="91"/>
      <c r="C10" s="192" t="s">
        <v>257</v>
      </c>
      <c r="D10" s="91" t="s">
        <v>101</v>
      </c>
      <c r="E10" s="87">
        <v>82.77706909179679</v>
      </c>
      <c r="F10" s="92">
        <v>113.40144653320299</v>
      </c>
      <c r="G10" s="92">
        <v>0.72994720633973886</v>
      </c>
      <c r="H10" s="198">
        <v>44555</v>
      </c>
      <c r="I10" s="93"/>
      <c r="J10" s="192" t="s">
        <v>257</v>
      </c>
      <c r="K10" s="93" t="s">
        <v>32</v>
      </c>
      <c r="L10" s="201">
        <v>78.465753173828205</v>
      </c>
      <c r="M10" s="94">
        <v>114.98044738769541</v>
      </c>
      <c r="N10" s="94">
        <v>0.68242692524281467</v>
      </c>
      <c r="O10" s="198">
        <v>44555</v>
      </c>
      <c r="P10" s="93"/>
      <c r="Q10" s="192" t="s">
        <v>257</v>
      </c>
      <c r="R10" s="93" t="s">
        <v>144</v>
      </c>
      <c r="S10" s="201">
        <v>19.056094360351558</v>
      </c>
      <c r="T10" s="94">
        <v>80.644302368164162</v>
      </c>
      <c r="U10" s="94">
        <v>0.23629808679297729</v>
      </c>
      <c r="V10" s="198">
        <v>44555</v>
      </c>
      <c r="W10" s="91"/>
      <c r="X10" s="192" t="s">
        <v>257</v>
      </c>
      <c r="Y10" s="91" t="s">
        <v>25</v>
      </c>
      <c r="Z10" s="87">
        <v>0</v>
      </c>
      <c r="AA10" s="92">
        <v>34.967166137695401</v>
      </c>
      <c r="AB10" s="92">
        <v>0</v>
      </c>
    </row>
    <row r="11" spans="1:28" ht="28.5" customHeight="1">
      <c r="A11" s="198">
        <v>44556</v>
      </c>
      <c r="B11" s="91"/>
      <c r="C11" s="192" t="s">
        <v>258</v>
      </c>
      <c r="D11" s="91" t="s">
        <v>101</v>
      </c>
      <c r="E11" s="92">
        <v>167.27675781249999</v>
      </c>
      <c r="F11" s="92">
        <v>247.3087646484376</v>
      </c>
      <c r="G11" s="92">
        <v>0.67638831179433812</v>
      </c>
      <c r="H11" s="198">
        <v>44556</v>
      </c>
      <c r="I11" s="93"/>
      <c r="J11" s="192" t="s">
        <v>258</v>
      </c>
      <c r="K11" s="93" t="s">
        <v>32</v>
      </c>
      <c r="L11" s="44">
        <v>158.66718750000001</v>
      </c>
      <c r="M11" s="94">
        <v>242.26614990234381</v>
      </c>
      <c r="N11" s="94">
        <v>0.65492924853083234</v>
      </c>
      <c r="O11" s="198">
        <v>44556</v>
      </c>
      <c r="P11" s="93"/>
      <c r="Q11" s="192" t="s">
        <v>258</v>
      </c>
      <c r="R11" s="93" t="s">
        <v>144</v>
      </c>
      <c r="S11" s="44">
        <v>39.190365600585999</v>
      </c>
      <c r="T11" s="94">
        <v>173.02615661621101</v>
      </c>
      <c r="U11" s="94">
        <v>0.22649965974516831</v>
      </c>
      <c r="V11" s="198">
        <v>44556</v>
      </c>
      <c r="W11" s="91"/>
      <c r="X11" s="192" t="s">
        <v>258</v>
      </c>
      <c r="Y11" s="91" t="s">
        <v>25</v>
      </c>
      <c r="Z11" s="92">
        <v>0</v>
      </c>
      <c r="AA11" s="92">
        <v>87.404962158203205</v>
      </c>
      <c r="AB11" s="92">
        <v>0</v>
      </c>
    </row>
    <row r="12" spans="1:28" ht="28.5" customHeight="1">
      <c r="A12" s="198">
        <v>44557</v>
      </c>
      <c r="B12" s="91"/>
      <c r="C12" s="192" t="s">
        <v>259</v>
      </c>
      <c r="D12" s="199" t="s">
        <v>101</v>
      </c>
      <c r="E12" s="92">
        <v>113.0085327148438</v>
      </c>
      <c r="F12" s="92">
        <v>157.06326599121098</v>
      </c>
      <c r="G12" s="92">
        <v>0.71950963200502638</v>
      </c>
      <c r="H12" s="198">
        <v>44557</v>
      </c>
      <c r="I12" s="93"/>
      <c r="J12" s="192" t="s">
        <v>259</v>
      </c>
      <c r="K12" s="95" t="s">
        <v>32</v>
      </c>
      <c r="L12" s="44">
        <v>115.6118896484376</v>
      </c>
      <c r="M12" s="94">
        <v>162.64596252441419</v>
      </c>
      <c r="N12" s="94">
        <v>0.7108193025761923</v>
      </c>
      <c r="O12" s="198">
        <v>44557</v>
      </c>
      <c r="P12" s="93"/>
      <c r="Q12" s="192" t="s">
        <v>259</v>
      </c>
      <c r="R12" s="95" t="s">
        <v>144</v>
      </c>
      <c r="S12" s="44">
        <v>21.621731567382803</v>
      </c>
      <c r="T12" s="94">
        <v>110.31939392089839</v>
      </c>
      <c r="U12" s="94">
        <v>0.19599211706045172</v>
      </c>
      <c r="V12" s="198">
        <v>44557</v>
      </c>
      <c r="W12" s="91"/>
      <c r="X12" s="192" t="s">
        <v>259</v>
      </c>
      <c r="Y12" s="199" t="s">
        <v>25</v>
      </c>
      <c r="Z12" s="92">
        <v>0</v>
      </c>
      <c r="AA12" s="92">
        <v>45.3975219726562</v>
      </c>
      <c r="AB12" s="92">
        <v>0</v>
      </c>
    </row>
    <row r="13" spans="1:28" ht="28.5" customHeight="1">
      <c r="A13" s="198">
        <v>44558</v>
      </c>
      <c r="B13" s="91"/>
      <c r="C13" s="96" t="s">
        <v>260</v>
      </c>
      <c r="D13" s="91" t="s">
        <v>101</v>
      </c>
      <c r="E13" s="92">
        <v>134.6422607421876</v>
      </c>
      <c r="F13" s="92">
        <v>165.11210937500022</v>
      </c>
      <c r="G13" s="92">
        <v>0.81545963679980649</v>
      </c>
      <c r="H13" s="198">
        <v>44558</v>
      </c>
      <c r="I13" s="93"/>
      <c r="J13" s="96" t="s">
        <v>260</v>
      </c>
      <c r="K13" s="93" t="s">
        <v>32</v>
      </c>
      <c r="L13" s="44">
        <v>117.47894287109379</v>
      </c>
      <c r="M13" s="94">
        <v>145.37366638183599</v>
      </c>
      <c r="N13" s="94">
        <v>0.80811708058958631</v>
      </c>
      <c r="O13" s="198">
        <v>44558</v>
      </c>
      <c r="P13" s="93"/>
      <c r="Q13" s="96" t="s">
        <v>260</v>
      </c>
      <c r="R13" s="93" t="s">
        <v>144</v>
      </c>
      <c r="S13" s="44">
        <v>17.528656005859382</v>
      </c>
      <c r="T13" s="94">
        <v>119.43471069335939</v>
      </c>
      <c r="U13" s="94">
        <v>0.14676349868559593</v>
      </c>
      <c r="V13" s="198">
        <v>44558</v>
      </c>
      <c r="W13" s="91"/>
      <c r="X13" s="96" t="s">
        <v>260</v>
      </c>
      <c r="Y13" s="91" t="s">
        <v>25</v>
      </c>
      <c r="Z13" s="92">
        <v>0.283086109161376</v>
      </c>
      <c r="AA13" s="92">
        <v>28.96113176345818</v>
      </c>
      <c r="AB13" s="92">
        <v>9.7746908329929636E-3</v>
      </c>
    </row>
    <row r="14" spans="1:28" s="197" customFormat="1" ht="28.5" customHeight="1">
      <c r="A14" s="198">
        <v>44559</v>
      </c>
      <c r="B14" s="91"/>
      <c r="C14" s="192" t="s">
        <v>261</v>
      </c>
      <c r="D14" s="91" t="s">
        <v>101</v>
      </c>
      <c r="E14" s="87">
        <v>165.5546997070312</v>
      </c>
      <c r="F14" s="92">
        <v>199.2772583007812</v>
      </c>
      <c r="G14" s="92">
        <v>0.83077567966711741</v>
      </c>
      <c r="H14" s="198">
        <v>44559</v>
      </c>
      <c r="I14" s="93"/>
      <c r="J14" s="192" t="s">
        <v>261</v>
      </c>
      <c r="K14" s="93" t="s">
        <v>32</v>
      </c>
      <c r="L14" s="201">
        <v>176.6188842773438</v>
      </c>
      <c r="M14" s="94">
        <v>203.99228515625001</v>
      </c>
      <c r="N14" s="94">
        <v>0.86581158763950672</v>
      </c>
      <c r="O14" s="198">
        <v>44559</v>
      </c>
      <c r="P14" s="93"/>
      <c r="Q14" s="192" t="s">
        <v>261</v>
      </c>
      <c r="R14" s="93" t="s">
        <v>144</v>
      </c>
      <c r="S14" s="201">
        <v>16.963082885742178</v>
      </c>
      <c r="T14" s="94">
        <v>145.70219421386719</v>
      </c>
      <c r="U14" s="94">
        <v>0.11642297480326977</v>
      </c>
      <c r="V14" s="198">
        <v>44559</v>
      </c>
      <c r="W14" s="91"/>
      <c r="X14" s="192" t="s">
        <v>261</v>
      </c>
      <c r="Y14" s="91" t="s">
        <v>25</v>
      </c>
      <c r="Z14" s="87">
        <v>0</v>
      </c>
      <c r="AA14" s="92">
        <v>28.315472412109397</v>
      </c>
      <c r="AB14" s="92">
        <v>0</v>
      </c>
    </row>
    <row r="15" spans="1:28" s="197" customFormat="1" ht="28.5" customHeight="1">
      <c r="A15" s="198">
        <v>44560</v>
      </c>
      <c r="B15" s="91"/>
      <c r="C15" s="192" t="s">
        <v>262</v>
      </c>
      <c r="D15" s="91" t="s">
        <v>101</v>
      </c>
      <c r="E15" s="87">
        <v>163.79283447265621</v>
      </c>
      <c r="F15" s="92">
        <v>198.6925537109374</v>
      </c>
      <c r="G15" s="92">
        <v>0.82435315976131585</v>
      </c>
      <c r="H15" s="198">
        <v>44560</v>
      </c>
      <c r="I15" s="48"/>
      <c r="J15" s="192" t="s">
        <v>262</v>
      </c>
      <c r="K15" s="93" t="s">
        <v>32</v>
      </c>
      <c r="L15" s="201">
        <v>196.5034912109376</v>
      </c>
      <c r="M15" s="94">
        <v>234.51706848144539</v>
      </c>
      <c r="N15" s="94">
        <v>0.83790699109171507</v>
      </c>
      <c r="O15" s="198">
        <v>44560</v>
      </c>
      <c r="P15" s="48"/>
      <c r="Q15" s="192" t="s">
        <v>262</v>
      </c>
      <c r="R15" s="93" t="s">
        <v>144</v>
      </c>
      <c r="S15" s="201">
        <v>17.68507537841796</v>
      </c>
      <c r="T15" s="94">
        <v>149.70231170654296</v>
      </c>
      <c r="U15" s="94">
        <v>0.11813495180412105</v>
      </c>
      <c r="V15" s="198">
        <v>44560</v>
      </c>
      <c r="W15" s="91"/>
      <c r="X15" s="192" t="s">
        <v>262</v>
      </c>
      <c r="Y15" s="91" t="s">
        <v>25</v>
      </c>
      <c r="Z15" s="87">
        <v>0</v>
      </c>
      <c r="AA15" s="92">
        <v>35.612652587890601</v>
      </c>
      <c r="AB15" s="92">
        <v>0</v>
      </c>
    </row>
    <row r="16" spans="1:28" ht="28.5" customHeight="1">
      <c r="A16" s="198">
        <v>44561</v>
      </c>
      <c r="B16" s="91"/>
      <c r="C16" s="192">
        <v>12313</v>
      </c>
      <c r="D16" s="91" t="s">
        <v>101</v>
      </c>
      <c r="E16" s="92">
        <v>272.42036132812598</v>
      </c>
      <c r="F16" s="92">
        <v>306.45593872070418</v>
      </c>
      <c r="G16" s="92">
        <v>0.88893810465981105</v>
      </c>
      <c r="H16" s="198">
        <v>44561</v>
      </c>
      <c r="I16" s="48"/>
      <c r="J16" s="192">
        <v>12313</v>
      </c>
      <c r="K16" s="93" t="s">
        <v>32</v>
      </c>
      <c r="L16" s="44">
        <v>297.44707031249999</v>
      </c>
      <c r="M16" s="94">
        <v>344.40727233886719</v>
      </c>
      <c r="N16" s="94">
        <v>0.86364921475826917</v>
      </c>
      <c r="O16" s="198">
        <v>44561</v>
      </c>
      <c r="P16" s="48"/>
      <c r="Q16" s="192">
        <v>12313</v>
      </c>
      <c r="R16" s="93" t="s">
        <v>144</v>
      </c>
      <c r="S16" s="44">
        <v>19.132870483398442</v>
      </c>
      <c r="T16" s="94">
        <v>262.39773864746041</v>
      </c>
      <c r="U16" s="94">
        <v>7.2915531139938872E-2</v>
      </c>
      <c r="V16" s="198">
        <v>44561</v>
      </c>
      <c r="W16" s="91"/>
      <c r="X16" s="192">
        <v>12313</v>
      </c>
      <c r="Y16" s="91" t="s">
        <v>25</v>
      </c>
      <c r="Z16" s="92">
        <v>0.52994174957275397</v>
      </c>
      <c r="AA16" s="92">
        <v>39.106235694885356</v>
      </c>
      <c r="AB16" s="92">
        <v>1.3551336255104303E-2</v>
      </c>
    </row>
    <row r="17" spans="1:28" ht="28.5" customHeight="1">
      <c r="A17" s="197"/>
      <c r="B17" s="91"/>
      <c r="C17" s="192" t="s">
        <v>7</v>
      </c>
      <c r="D17" s="199" t="s">
        <v>101</v>
      </c>
      <c r="E17" s="92">
        <v>0.55129833221435598</v>
      </c>
      <c r="F17" s="92">
        <v>0.82693941593170206</v>
      </c>
      <c r="G17" s="92">
        <v>0.66667318257313346</v>
      </c>
      <c r="I17" s="93"/>
      <c r="J17" s="192" t="s">
        <v>7</v>
      </c>
      <c r="K17" s="95" t="s">
        <v>32</v>
      </c>
      <c r="L17" s="44">
        <v>0</v>
      </c>
      <c r="M17" s="94">
        <v>0</v>
      </c>
      <c r="N17" s="94" t="e">
        <v>#DIV/0!</v>
      </c>
      <c r="P17" s="93"/>
      <c r="Q17" s="192" t="s">
        <v>7</v>
      </c>
      <c r="R17" s="95" t="s">
        <v>144</v>
      </c>
      <c r="S17" s="44">
        <v>0</v>
      </c>
      <c r="T17" s="94">
        <v>0</v>
      </c>
      <c r="U17" s="94" t="e">
        <v>#DIV/0!</v>
      </c>
      <c r="V17" s="197"/>
      <c r="W17" s="91"/>
      <c r="X17" s="192" t="s">
        <v>7</v>
      </c>
      <c r="Y17" s="199" t="s">
        <v>25</v>
      </c>
      <c r="Z17" s="92">
        <v>0</v>
      </c>
      <c r="AA17" s="92">
        <v>0</v>
      </c>
      <c r="AB17" s="92" t="e">
        <v>#DIV/0!</v>
      </c>
    </row>
    <row r="18" spans="1:28" ht="28.5" customHeight="1"/>
    <row r="19" spans="1:28" ht="28.5" customHeight="1"/>
    <row r="20" spans="1:28" ht="28.5" customHeight="1"/>
    <row r="21" spans="1:28" ht="28.5" customHeight="1"/>
    <row r="22" spans="1:28" ht="28.5" customHeight="1">
      <c r="P22" s="93" t="s">
        <v>144</v>
      </c>
      <c r="S22" s="93" t="s">
        <v>32</v>
      </c>
    </row>
    <row r="23" spans="1:28" ht="28.5" customHeight="1">
      <c r="B23" s="93"/>
      <c r="C23" s="192"/>
      <c r="D23" s="95"/>
      <c r="E23" s="43" t="s">
        <v>57</v>
      </c>
      <c r="F23" s="94"/>
      <c r="G23" s="94"/>
      <c r="N23" s="198">
        <v>44546</v>
      </c>
      <c r="O23" s="96" t="s">
        <v>263</v>
      </c>
      <c r="P23" s="94">
        <v>0.8526816773671354</v>
      </c>
      <c r="Q23" s="198">
        <v>44546</v>
      </c>
      <c r="R23" s="96" t="s">
        <v>263</v>
      </c>
      <c r="S23" s="94">
        <v>0.12222614027418614</v>
      </c>
    </row>
    <row r="24" spans="1:28" ht="28.5" customHeight="1">
      <c r="A24" s="198">
        <v>44546</v>
      </c>
      <c r="B24" s="48"/>
      <c r="C24" s="95" t="s">
        <v>263</v>
      </c>
      <c r="D24" s="43" t="s">
        <v>57</v>
      </c>
      <c r="E24" s="44">
        <v>158.43792724609381</v>
      </c>
      <c r="F24" s="90"/>
      <c r="G24" s="90"/>
      <c r="N24" s="198">
        <v>44547</v>
      </c>
      <c r="O24" s="192" t="s">
        <v>264</v>
      </c>
      <c r="P24" s="94">
        <v>0.81717665330855904</v>
      </c>
      <c r="Q24" s="198">
        <v>44547</v>
      </c>
      <c r="R24" s="192" t="s">
        <v>264</v>
      </c>
      <c r="S24" s="94">
        <v>0.13648971777180233</v>
      </c>
    </row>
    <row r="25" spans="1:28" ht="28.5" customHeight="1">
      <c r="A25" s="198">
        <v>44547</v>
      </c>
      <c r="B25" s="93"/>
      <c r="C25" s="97" t="s">
        <v>264</v>
      </c>
      <c r="D25" s="43" t="s">
        <v>57</v>
      </c>
      <c r="E25" s="44">
        <v>110.58360595703121</v>
      </c>
      <c r="F25" s="90"/>
      <c r="G25" s="90"/>
      <c r="N25" s="198">
        <v>44549</v>
      </c>
      <c r="O25" s="192" t="s">
        <v>265</v>
      </c>
      <c r="P25" s="94">
        <v>0.68611435597278203</v>
      </c>
      <c r="Q25" s="198">
        <v>44549</v>
      </c>
      <c r="R25" s="192" t="s">
        <v>265</v>
      </c>
      <c r="S25" s="94">
        <v>0.25487850693303038</v>
      </c>
    </row>
    <row r="26" spans="1:28" s="197" customFormat="1" ht="28.5" customHeight="1">
      <c r="A26" s="198">
        <v>44549</v>
      </c>
      <c r="B26" s="93"/>
      <c r="C26" s="97" t="s">
        <v>265</v>
      </c>
      <c r="D26" s="43" t="s">
        <v>57</v>
      </c>
      <c r="E26" s="201">
        <v>115.721875</v>
      </c>
      <c r="F26" s="90"/>
      <c r="G26" s="90"/>
      <c r="N26" s="198">
        <v>44550</v>
      </c>
      <c r="O26" s="192" t="s">
        <v>266</v>
      </c>
      <c r="P26" s="94">
        <v>0.57657383889677083</v>
      </c>
      <c r="Q26" s="198">
        <v>44550</v>
      </c>
      <c r="R26" s="192" t="s">
        <v>266</v>
      </c>
      <c r="S26" s="94">
        <v>0.27918880574178645</v>
      </c>
    </row>
    <row r="27" spans="1:28" s="197" customFormat="1" ht="28.5" customHeight="1">
      <c r="A27" s="198">
        <v>44550</v>
      </c>
      <c r="B27" s="93"/>
      <c r="C27" s="97" t="s">
        <v>266</v>
      </c>
      <c r="D27" s="43" t="s">
        <v>57</v>
      </c>
      <c r="E27" s="201">
        <v>140.30205078124999</v>
      </c>
      <c r="F27" s="90"/>
      <c r="G27" s="90"/>
      <c r="N27" s="198">
        <v>44552</v>
      </c>
      <c r="O27" s="192" t="s">
        <v>254</v>
      </c>
      <c r="P27" s="94">
        <v>0.40857583401214459</v>
      </c>
      <c r="Q27" s="198">
        <v>44552</v>
      </c>
      <c r="R27" s="192" t="s">
        <v>254</v>
      </c>
      <c r="S27" s="94">
        <v>0.4465889190134269</v>
      </c>
    </row>
    <row r="28" spans="1:28" s="197" customFormat="1" ht="28.5" customHeight="1">
      <c r="A28" s="198">
        <v>44552</v>
      </c>
      <c r="B28" s="93"/>
      <c r="C28" s="192" t="s">
        <v>254</v>
      </c>
      <c r="D28" s="43" t="s">
        <v>57</v>
      </c>
      <c r="E28" s="201">
        <v>98.639410400390602</v>
      </c>
      <c r="F28" s="90"/>
      <c r="G28" s="90"/>
      <c r="N28" s="198">
        <v>44553</v>
      </c>
      <c r="O28" s="96" t="s">
        <v>255</v>
      </c>
      <c r="P28" s="94">
        <v>0.32463211513345591</v>
      </c>
      <c r="Q28" s="198">
        <v>44553</v>
      </c>
      <c r="R28" s="96" t="s">
        <v>255</v>
      </c>
      <c r="S28" s="94">
        <v>0.5470523467907652</v>
      </c>
    </row>
    <row r="29" spans="1:28" s="197" customFormat="1" ht="28.5" customHeight="1">
      <c r="A29" s="198">
        <v>44553</v>
      </c>
      <c r="B29" s="93"/>
      <c r="C29" s="97" t="s">
        <v>255</v>
      </c>
      <c r="D29" s="43" t="s">
        <v>57</v>
      </c>
      <c r="E29" s="201">
        <v>174.44520263671879</v>
      </c>
      <c r="F29" s="90"/>
      <c r="G29" s="90"/>
      <c r="N29" s="198">
        <v>44554</v>
      </c>
      <c r="O29" s="192" t="s">
        <v>256</v>
      </c>
      <c r="P29" s="94">
        <v>0.29852048943243553</v>
      </c>
      <c r="Q29" s="198">
        <v>44554</v>
      </c>
      <c r="R29" s="192" t="s">
        <v>256</v>
      </c>
      <c r="S29" s="94">
        <v>0.60660897518581547</v>
      </c>
    </row>
    <row r="30" spans="1:28" ht="28.5" customHeight="1">
      <c r="A30" s="198">
        <v>44554</v>
      </c>
      <c r="B30" s="48"/>
      <c r="C30" s="97" t="s">
        <v>256</v>
      </c>
      <c r="D30" s="43" t="s">
        <v>57</v>
      </c>
      <c r="E30" s="44">
        <v>205.23481445312601</v>
      </c>
      <c r="F30" s="90"/>
      <c r="G30" s="90"/>
      <c r="N30" s="198">
        <v>44555</v>
      </c>
      <c r="O30" s="192" t="s">
        <v>257</v>
      </c>
      <c r="P30" s="94">
        <v>0.23629808679297729</v>
      </c>
      <c r="Q30" s="198">
        <v>44555</v>
      </c>
      <c r="R30" s="192" t="s">
        <v>257</v>
      </c>
      <c r="S30" s="94">
        <v>0.68242692524281467</v>
      </c>
    </row>
    <row r="31" spans="1:28" ht="28.5" customHeight="1">
      <c r="A31" s="198">
        <v>44555</v>
      </c>
      <c r="B31" s="93"/>
      <c r="C31" s="97" t="s">
        <v>257</v>
      </c>
      <c r="D31" s="43" t="s">
        <v>57</v>
      </c>
      <c r="E31" s="44">
        <v>127.0232666015626</v>
      </c>
      <c r="F31" s="90"/>
      <c r="G31" s="90"/>
      <c r="N31" s="198">
        <v>44556</v>
      </c>
      <c r="O31" s="192" t="s">
        <v>258</v>
      </c>
      <c r="P31" s="94">
        <v>0.22649965974516831</v>
      </c>
      <c r="Q31" s="198">
        <v>44556</v>
      </c>
      <c r="R31" s="192" t="s">
        <v>258</v>
      </c>
      <c r="S31" s="94">
        <v>0.65492924853083234</v>
      </c>
    </row>
    <row r="32" spans="1:28" ht="28.5" customHeight="1">
      <c r="A32" s="198">
        <v>44556</v>
      </c>
      <c r="B32" s="93"/>
      <c r="C32" s="97" t="s">
        <v>258</v>
      </c>
      <c r="D32" s="200" t="s">
        <v>57</v>
      </c>
      <c r="E32" s="44">
        <v>243.12163085937601</v>
      </c>
      <c r="F32" s="90"/>
      <c r="G32" s="90"/>
      <c r="N32" s="198">
        <v>44557</v>
      </c>
      <c r="O32" s="192" t="s">
        <v>259</v>
      </c>
      <c r="P32" s="94">
        <v>0.19599211706045172</v>
      </c>
      <c r="Q32" s="198">
        <v>44557</v>
      </c>
      <c r="R32" s="192" t="s">
        <v>259</v>
      </c>
      <c r="S32" s="94">
        <v>0.7108193025761923</v>
      </c>
    </row>
    <row r="33" spans="1:19" ht="28.5" customHeight="1">
      <c r="A33" s="198">
        <v>44557</v>
      </c>
      <c r="B33" s="93"/>
      <c r="C33" s="97" t="s">
        <v>259</v>
      </c>
      <c r="D33" s="200" t="s">
        <v>57</v>
      </c>
      <c r="E33" s="44">
        <v>178.53315429687501</v>
      </c>
      <c r="F33" s="90"/>
      <c r="G33" s="90"/>
      <c r="N33" s="198">
        <v>44558</v>
      </c>
      <c r="O33" s="96" t="s">
        <v>260</v>
      </c>
      <c r="P33" s="94">
        <v>0.14676349868559593</v>
      </c>
      <c r="Q33" s="198">
        <v>44558</v>
      </c>
      <c r="R33" s="96" t="s">
        <v>260</v>
      </c>
      <c r="S33" s="94">
        <v>0.80811708058958631</v>
      </c>
    </row>
    <row r="34" spans="1:19" ht="28.5" customHeight="1">
      <c r="A34" s="198">
        <v>44558</v>
      </c>
      <c r="B34" s="93"/>
      <c r="C34" s="95" t="s">
        <v>260</v>
      </c>
      <c r="D34" s="43" t="s">
        <v>57</v>
      </c>
      <c r="E34" s="44">
        <v>183.76943359374999</v>
      </c>
      <c r="F34" s="90"/>
      <c r="G34" s="90"/>
      <c r="N34" s="198">
        <v>44559</v>
      </c>
      <c r="O34" s="192" t="s">
        <v>261</v>
      </c>
      <c r="P34" s="94">
        <v>0.11642297480326977</v>
      </c>
      <c r="Q34" s="198">
        <v>44559</v>
      </c>
      <c r="R34" s="192" t="s">
        <v>261</v>
      </c>
      <c r="S34" s="94">
        <v>0.86581158763950672</v>
      </c>
    </row>
    <row r="35" spans="1:19" ht="28.5" customHeight="1">
      <c r="A35" s="198">
        <v>44559</v>
      </c>
      <c r="B35" s="93"/>
      <c r="C35" s="97" t="s">
        <v>261</v>
      </c>
      <c r="D35" s="43" t="s">
        <v>57</v>
      </c>
      <c r="E35" s="44">
        <v>233.97724609375001</v>
      </c>
      <c r="F35" s="90"/>
      <c r="G35" s="90"/>
      <c r="N35" s="198">
        <v>44560</v>
      </c>
      <c r="O35" s="192" t="s">
        <v>262</v>
      </c>
      <c r="P35" s="94">
        <v>0.11813495180412105</v>
      </c>
      <c r="Q35" s="198">
        <v>44560</v>
      </c>
      <c r="R35" s="192" t="s">
        <v>262</v>
      </c>
      <c r="S35" s="94">
        <v>0.83790699109171507</v>
      </c>
    </row>
    <row r="36" spans="1:19" s="197" customFormat="1" ht="28.5" customHeight="1">
      <c r="A36" s="198">
        <v>44560</v>
      </c>
      <c r="B36" s="93"/>
      <c r="C36" s="97" t="s">
        <v>262</v>
      </c>
      <c r="D36" s="43" t="s">
        <v>57</v>
      </c>
      <c r="E36" s="201">
        <v>229.76220703125</v>
      </c>
      <c r="F36" s="90"/>
      <c r="G36" s="90"/>
      <c r="N36" s="198">
        <v>44561</v>
      </c>
      <c r="O36" s="192">
        <v>12313</v>
      </c>
      <c r="P36" s="94">
        <v>7.2915531139938872E-2</v>
      </c>
      <c r="Q36" s="198">
        <v>44561</v>
      </c>
      <c r="R36" s="192">
        <v>12313</v>
      </c>
      <c r="S36" s="94">
        <v>0.86364921475826917</v>
      </c>
    </row>
    <row r="37" spans="1:19" s="197" customFormat="1" ht="28.5" customHeight="1">
      <c r="A37" s="198">
        <v>44561</v>
      </c>
      <c r="B37" s="48"/>
      <c r="C37" s="97">
        <v>12313</v>
      </c>
      <c r="D37" s="43" t="s">
        <v>57</v>
      </c>
      <c r="E37" s="201">
        <v>327.07932128906202</v>
      </c>
      <c r="F37" s="90"/>
      <c r="G37" s="90"/>
      <c r="Q37" s="196"/>
    </row>
    <row r="38" spans="1:19" s="197" customFormat="1" ht="28.5" customHeight="1">
      <c r="A38" s="196"/>
      <c r="B38" s="93"/>
      <c r="C38" s="97" t="s">
        <v>7</v>
      </c>
      <c r="D38" s="43" t="s">
        <v>57</v>
      </c>
      <c r="E38" s="201">
        <v>0</v>
      </c>
      <c r="F38" s="90"/>
      <c r="G38" s="90"/>
    </row>
    <row r="39" spans="1:19" s="197" customFormat="1" ht="28.5" customHeight="1">
      <c r="A39" s="196"/>
      <c r="B39" s="93"/>
      <c r="C39" s="97"/>
      <c r="D39" s="43"/>
      <c r="E39" s="43" t="s">
        <v>39</v>
      </c>
      <c r="F39" s="90"/>
      <c r="G39" s="90"/>
    </row>
    <row r="40" spans="1:19" s="197" customFormat="1" ht="28.5" customHeight="1">
      <c r="A40" s="198">
        <v>44546</v>
      </c>
      <c r="B40" s="48"/>
      <c r="C40" s="192" t="s">
        <v>263</v>
      </c>
      <c r="D40" s="43" t="s">
        <v>39</v>
      </c>
      <c r="E40" s="201">
        <v>200.95852050781201</v>
      </c>
      <c r="F40" s="90"/>
      <c r="G40" s="90"/>
    </row>
    <row r="41" spans="1:19" ht="28.5" customHeight="1">
      <c r="A41" s="198">
        <v>44547</v>
      </c>
      <c r="B41" s="93"/>
      <c r="C41" s="192" t="s">
        <v>264</v>
      </c>
      <c r="D41" s="43" t="s">
        <v>39</v>
      </c>
      <c r="E41" s="44">
        <v>160.9369995117188</v>
      </c>
      <c r="F41" s="90"/>
      <c r="G41" s="90"/>
    </row>
    <row r="42" spans="1:19" ht="28.5" customHeight="1">
      <c r="A42" s="198">
        <v>44549</v>
      </c>
      <c r="B42" s="93"/>
      <c r="C42" s="192" t="s">
        <v>265</v>
      </c>
      <c r="D42" s="43" t="s">
        <v>39</v>
      </c>
      <c r="E42" s="44">
        <v>130.9228637695312</v>
      </c>
      <c r="F42" s="90"/>
      <c r="G42" s="90"/>
    </row>
    <row r="43" spans="1:19" ht="28.5" customHeight="1">
      <c r="A43" s="198">
        <v>44550</v>
      </c>
      <c r="B43" s="93"/>
      <c r="C43" s="192" t="s">
        <v>266</v>
      </c>
      <c r="D43" s="200" t="s">
        <v>39</v>
      </c>
      <c r="E43" s="44">
        <v>184.47718505859379</v>
      </c>
      <c r="F43" s="90"/>
      <c r="G43" s="90"/>
    </row>
    <row r="44" spans="1:19" ht="28.5" customHeight="1">
      <c r="A44" s="198">
        <v>44552</v>
      </c>
      <c r="B44" s="93"/>
      <c r="C44" s="192" t="s">
        <v>254</v>
      </c>
      <c r="D44" s="200" t="s">
        <v>39</v>
      </c>
      <c r="E44" s="44">
        <v>139.13432617187499</v>
      </c>
      <c r="F44" s="90"/>
      <c r="G44" s="90"/>
    </row>
    <row r="45" spans="1:19" ht="28.5" customHeight="1">
      <c r="A45" s="198">
        <v>44553</v>
      </c>
      <c r="B45" s="93"/>
      <c r="C45" s="96" t="s">
        <v>255</v>
      </c>
      <c r="D45" s="43" t="s">
        <v>39</v>
      </c>
      <c r="E45" s="44">
        <v>235.40207519531199</v>
      </c>
      <c r="F45" s="90"/>
      <c r="G45" s="90"/>
    </row>
    <row r="46" spans="1:19" ht="28.5" customHeight="1">
      <c r="A46" s="198">
        <v>44554</v>
      </c>
      <c r="B46" s="48"/>
      <c r="C46" s="192" t="s">
        <v>256</v>
      </c>
      <c r="D46" s="43" t="s">
        <v>39</v>
      </c>
      <c r="E46" s="44">
        <v>264.71999511718798</v>
      </c>
      <c r="F46" s="90"/>
      <c r="G46" s="90"/>
    </row>
    <row r="47" spans="1:19" s="197" customFormat="1" ht="28.5" customHeight="1">
      <c r="A47" s="198">
        <v>44555</v>
      </c>
      <c r="B47" s="93"/>
      <c r="C47" s="192" t="s">
        <v>257</v>
      </c>
      <c r="D47" s="43" t="s">
        <v>39</v>
      </c>
      <c r="E47" s="201">
        <v>147.21569824218759</v>
      </c>
      <c r="F47" s="90"/>
      <c r="G47" s="90"/>
    </row>
    <row r="48" spans="1:19" s="197" customFormat="1" ht="28.5" customHeight="1">
      <c r="A48" s="198">
        <v>44556</v>
      </c>
      <c r="B48" s="93"/>
      <c r="C48" s="192" t="s">
        <v>258</v>
      </c>
      <c r="D48" s="43" t="s">
        <v>39</v>
      </c>
      <c r="E48" s="201">
        <v>379.98295898437601</v>
      </c>
      <c r="F48" s="90"/>
      <c r="G48" s="90"/>
    </row>
    <row r="49" spans="1:7" s="197" customFormat="1" ht="28.5" customHeight="1">
      <c r="A49" s="198">
        <v>44557</v>
      </c>
      <c r="B49" s="93"/>
      <c r="C49" s="192" t="s">
        <v>259</v>
      </c>
      <c r="D49" s="43" t="s">
        <v>39</v>
      </c>
      <c r="E49" s="201">
        <v>220.21884765625001</v>
      </c>
      <c r="F49" s="90"/>
      <c r="G49" s="90"/>
    </row>
    <row r="50" spans="1:7" s="197" customFormat="1" ht="28.5" customHeight="1">
      <c r="A50" s="198">
        <v>44558</v>
      </c>
      <c r="B50" s="93"/>
      <c r="C50" s="192" t="s">
        <v>260</v>
      </c>
      <c r="D50" s="43" t="s">
        <v>39</v>
      </c>
      <c r="E50" s="201">
        <v>232.32770996093799</v>
      </c>
      <c r="F50" s="90"/>
      <c r="G50" s="90"/>
    </row>
    <row r="51" spans="1:7" ht="28.5" customHeight="1">
      <c r="A51" s="198">
        <v>44559</v>
      </c>
      <c r="B51" s="93"/>
      <c r="C51" s="192" t="s">
        <v>261</v>
      </c>
      <c r="D51" s="43" t="s">
        <v>39</v>
      </c>
      <c r="E51" s="44">
        <v>278.48193359375</v>
      </c>
      <c r="F51" s="90"/>
      <c r="G51" s="90"/>
    </row>
    <row r="52" spans="1:7" ht="28.5" customHeight="1">
      <c r="A52" s="198">
        <v>44560</v>
      </c>
      <c r="B52" s="93"/>
      <c r="C52" s="192" t="s">
        <v>262</v>
      </c>
      <c r="D52" s="43" t="s">
        <v>39</v>
      </c>
      <c r="E52" s="44">
        <v>320.25930175781201</v>
      </c>
      <c r="F52" s="90"/>
      <c r="G52" s="90"/>
    </row>
    <row r="53" spans="1:7" ht="28.5" customHeight="1">
      <c r="A53" s="198">
        <v>44561</v>
      </c>
      <c r="B53" s="48"/>
      <c r="C53" s="192">
        <v>12313</v>
      </c>
      <c r="D53" s="200" t="s">
        <v>39</v>
      </c>
      <c r="E53" s="44">
        <v>508.10048828125002</v>
      </c>
      <c r="F53" s="90"/>
      <c r="G53" s="90"/>
    </row>
    <row r="54" spans="1:7" ht="28.5" customHeight="1">
      <c r="B54" s="93"/>
      <c r="C54" s="192" t="s">
        <v>7</v>
      </c>
      <c r="D54" s="200" t="s">
        <v>39</v>
      </c>
      <c r="E54" s="44">
        <v>0.26373088359832797</v>
      </c>
      <c r="F54" s="90"/>
      <c r="G54" s="90"/>
    </row>
    <row r="55" spans="1:7">
      <c r="B55" s="196"/>
      <c r="C55" s="196"/>
      <c r="D55" s="196"/>
      <c r="E55" s="196"/>
      <c r="F55" s="196"/>
      <c r="G55" s="196"/>
    </row>
    <row r="56" spans="1:7">
      <c r="B56" s="196"/>
      <c r="C56" s="196"/>
      <c r="D56" s="196"/>
      <c r="E56" s="196"/>
      <c r="F56" s="196"/>
      <c r="G56" s="196"/>
    </row>
    <row r="57" spans="1:7">
      <c r="B57" s="196"/>
      <c r="C57" s="196"/>
      <c r="D57" s="196"/>
      <c r="E57" s="196"/>
      <c r="F57" s="196"/>
      <c r="G57" s="196"/>
    </row>
    <row r="58" spans="1:7" s="197" customFormat="1" ht="15" customHeight="1"/>
    <row r="59" spans="1:7" s="197" customFormat="1" ht="15" customHeight="1"/>
    <row r="60" spans="1:7" s="197" customFormat="1" ht="15" customHeight="1"/>
    <row r="61" spans="1:7" s="197" customFormat="1" ht="15" customHeight="1"/>
    <row r="62" spans="1:7" ht="15" hidden="1" customHeight="1">
      <c r="B62" s="196"/>
      <c r="C62" s="196"/>
      <c r="D62" s="196"/>
      <c r="E62" s="196"/>
      <c r="F62" s="196"/>
      <c r="G62" s="196"/>
    </row>
    <row r="63" spans="1:7" ht="15" hidden="1" customHeight="1">
      <c r="B63" s="196"/>
      <c r="C63" s="196"/>
      <c r="D63" s="196"/>
      <c r="E63" s="196"/>
      <c r="F63" s="196"/>
      <c r="G63" s="196"/>
    </row>
    <row r="64" spans="1:7" ht="15" hidden="1" customHeight="1">
      <c r="B64" s="196"/>
      <c r="C64" s="196"/>
      <c r="D64" s="196"/>
      <c r="E64" s="196"/>
      <c r="F64" s="196"/>
      <c r="G64" s="196"/>
    </row>
    <row r="65" s="196" customFormat="1" ht="15" hidden="1" customHeight="1"/>
    <row r="66" s="196" customFormat="1" ht="15" customHeight="1"/>
    <row r="67" s="196" customFormat="1" ht="15" customHeight="1"/>
    <row r="68" s="196" customFormat="1"/>
    <row r="69" s="196" customFormat="1"/>
    <row r="70" s="196" customFormat="1"/>
    <row r="71" s="196" customFormat="1"/>
    <row r="72" s="197" customFormat="1" ht="15" customHeight="1"/>
    <row r="73" s="197" customFormat="1" ht="15" customHeight="1"/>
    <row r="74" s="197" customFormat="1" ht="15" customHeight="1"/>
    <row r="75" s="197" customFormat="1" ht="15" customHeight="1"/>
    <row r="76" s="196" customFormat="1" ht="15" hidden="1" customHeight="1"/>
    <row r="77" s="196" customFormat="1" ht="15" hidden="1" customHeight="1"/>
    <row r="78" s="196" customFormat="1" ht="15" hidden="1" customHeight="1"/>
    <row r="79" s="196" customFormat="1" ht="15" hidden="1" customHeight="1"/>
    <row r="80" s="196" customFormat="1" ht="15" customHeight="1"/>
    <row r="81" s="196" customFormat="1" ht="15" customHeight="1"/>
    <row r="82" s="196" customFormat="1"/>
    <row r="83" s="196" customFormat="1"/>
    <row r="84" s="196" customFormat="1"/>
    <row r="85" s="196" customFormat="1"/>
    <row r="86" s="197" customFormat="1" ht="15" customHeight="1"/>
    <row r="87" s="197" customFormat="1" ht="15" customHeight="1"/>
    <row r="88" s="197" customFormat="1" ht="15" customHeight="1"/>
    <row r="89" s="197" customFormat="1" ht="15" customHeight="1"/>
    <row r="90" s="196" customFormat="1" ht="15" hidden="1" customHeight="1"/>
    <row r="91" s="196" customFormat="1" ht="15" hidden="1" customHeight="1"/>
    <row r="92" s="196" customFormat="1" ht="15" hidden="1" customHeight="1"/>
    <row r="93" s="196" customFormat="1" ht="15" hidden="1" customHeight="1"/>
    <row r="94" s="196" customFormat="1" ht="15" customHeight="1"/>
    <row r="95" s="196" customFormat="1" ht="15" customHeight="1"/>
    <row r="96" s="196" customFormat="1"/>
    <row r="97" s="196" customFormat="1"/>
  </sheetData>
  <autoFilter ref="B2:G2" xr:uid="{2B0F4A0C-69A6-DD46-83BD-6305AD8368D0}">
    <sortState xmlns:xlrd2="http://schemas.microsoft.com/office/spreadsheetml/2017/richdata2" ref="B3:G50">
      <sortCondition ref="C2:C50"/>
    </sortState>
  </autoFilter>
  <sortState xmlns:xlrd2="http://schemas.microsoft.com/office/spreadsheetml/2017/richdata2" ref="A3:G97">
    <sortCondition ref="D3:D97"/>
    <sortCondition ref="A3:A97"/>
  </sortState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DF1FE-0CD4-CE41-AFE3-E2A6FCF6209A}">
  <dimension ref="B2:F34"/>
  <sheetViews>
    <sheetView showGridLines="0" zoomScale="60" zoomScaleNormal="60" workbookViewId="0">
      <selection activeCell="D3" sqref="D3"/>
    </sheetView>
  </sheetViews>
  <sheetFormatPr defaultColWidth="10.83203125" defaultRowHeight="14.5"/>
  <cols>
    <col min="1" max="1" width="10.83203125" style="22"/>
    <col min="2" max="2" width="10.83203125" style="23"/>
    <col min="3" max="3" width="13.33203125" style="23" bestFit="1" customWidth="1"/>
    <col min="4" max="4" width="10.83203125" style="23"/>
    <col min="5" max="5" width="30.83203125" style="26" bestFit="1" customWidth="1"/>
    <col min="6" max="6" width="13.5" style="22" hidden="1" customWidth="1"/>
    <col min="7" max="16384" width="10.83203125" style="22"/>
  </cols>
  <sheetData>
    <row r="2" spans="2:6">
      <c r="B2" s="65" t="s">
        <v>35</v>
      </c>
      <c r="C2" s="65" t="s">
        <v>36</v>
      </c>
      <c r="D2" s="65" t="s">
        <v>37</v>
      </c>
      <c r="E2" s="66" t="s">
        <v>151</v>
      </c>
      <c r="F2" s="67" t="s">
        <v>152</v>
      </c>
    </row>
    <row r="3" spans="2:6">
      <c r="B3" s="68" t="s">
        <v>114</v>
      </c>
      <c r="C3" s="68">
        <v>12302</v>
      </c>
      <c r="D3" s="68" t="s">
        <v>57</v>
      </c>
      <c r="E3" s="69">
        <v>215.61047363281199</v>
      </c>
      <c r="F3" s="221" t="e">
        <f>#REF!</f>
        <v>#REF!</v>
      </c>
    </row>
    <row r="4" spans="2:6">
      <c r="B4" s="70" t="s">
        <v>83</v>
      </c>
      <c r="C4" s="70">
        <v>12302</v>
      </c>
      <c r="D4" s="70" t="s">
        <v>39</v>
      </c>
      <c r="E4" s="71">
        <v>293.73742675781199</v>
      </c>
      <c r="F4" s="222"/>
    </row>
    <row r="5" spans="2:6">
      <c r="B5" s="68" t="s">
        <v>115</v>
      </c>
      <c r="C5" s="68">
        <v>12312</v>
      </c>
      <c r="D5" s="68" t="s">
        <v>57</v>
      </c>
      <c r="E5" s="69">
        <v>356.02226562499999</v>
      </c>
      <c r="F5" s="221" t="e">
        <f>#REF!</f>
        <v>#REF!</v>
      </c>
    </row>
    <row r="6" spans="2:6">
      <c r="B6" s="70" t="s">
        <v>84</v>
      </c>
      <c r="C6" s="70">
        <v>12312</v>
      </c>
      <c r="D6" s="70" t="s">
        <v>39</v>
      </c>
      <c r="E6" s="72">
        <v>522.92133789062598</v>
      </c>
      <c r="F6" s="222"/>
    </row>
    <row r="7" spans="2:6">
      <c r="B7" s="68" t="s">
        <v>116</v>
      </c>
      <c r="C7" s="68">
        <v>12318</v>
      </c>
      <c r="D7" s="68" t="s">
        <v>57</v>
      </c>
      <c r="E7" s="69">
        <v>376.46950683593798</v>
      </c>
      <c r="F7" s="221" t="e">
        <f>#REF!</f>
        <v>#REF!</v>
      </c>
    </row>
    <row r="8" spans="2:6">
      <c r="B8" s="70" t="s">
        <v>85</v>
      </c>
      <c r="C8" s="70">
        <v>12318</v>
      </c>
      <c r="D8" s="70" t="s">
        <v>39</v>
      </c>
      <c r="E8" s="72">
        <v>497.29023437500001</v>
      </c>
      <c r="F8" s="222"/>
    </row>
    <row r="9" spans="2:6">
      <c r="B9" s="68" t="s">
        <v>86</v>
      </c>
      <c r="C9" s="68" t="s">
        <v>243</v>
      </c>
      <c r="D9" s="68" t="s">
        <v>57</v>
      </c>
      <c r="E9" s="69">
        <v>95.743127441406202</v>
      </c>
      <c r="F9" s="221" t="e">
        <f>#REF!</f>
        <v>#REF!</v>
      </c>
    </row>
    <row r="10" spans="2:6">
      <c r="B10" s="70" t="s">
        <v>72</v>
      </c>
      <c r="C10" s="70" t="s">
        <v>243</v>
      </c>
      <c r="D10" s="70" t="s">
        <v>39</v>
      </c>
      <c r="E10" s="72">
        <v>139.21457519531259</v>
      </c>
      <c r="F10" s="222"/>
    </row>
    <row r="11" spans="2:6">
      <c r="B11" s="68" t="s">
        <v>87</v>
      </c>
      <c r="C11" s="68" t="s">
        <v>244</v>
      </c>
      <c r="D11" s="68" t="s">
        <v>57</v>
      </c>
      <c r="E11" s="69">
        <v>102.82236328125001</v>
      </c>
      <c r="F11" s="221" t="e">
        <f>#REF!</f>
        <v>#REF!</v>
      </c>
    </row>
    <row r="12" spans="2:6">
      <c r="B12" s="70" t="s">
        <v>73</v>
      </c>
      <c r="C12" s="70" t="s">
        <v>244</v>
      </c>
      <c r="D12" s="70" t="s">
        <v>39</v>
      </c>
      <c r="E12" s="72">
        <v>144.36195068359379</v>
      </c>
      <c r="F12" s="222"/>
    </row>
    <row r="13" spans="2:6">
      <c r="B13" s="68" t="s">
        <v>88</v>
      </c>
      <c r="C13" s="68" t="s">
        <v>245</v>
      </c>
      <c r="D13" s="68" t="s">
        <v>57</v>
      </c>
      <c r="E13" s="69">
        <v>181.93447265624999</v>
      </c>
      <c r="F13" s="221" t="e">
        <f>#REF!</f>
        <v>#REF!</v>
      </c>
    </row>
    <row r="14" spans="2:6">
      <c r="B14" s="70" t="s">
        <v>74</v>
      </c>
      <c r="C14" s="70" t="s">
        <v>245</v>
      </c>
      <c r="D14" s="70" t="s">
        <v>39</v>
      </c>
      <c r="E14" s="72">
        <v>225.56684570312601</v>
      </c>
      <c r="F14" s="222"/>
    </row>
    <row r="15" spans="2:6">
      <c r="B15" s="68" t="s">
        <v>89</v>
      </c>
      <c r="C15" s="68" t="s">
        <v>246</v>
      </c>
      <c r="D15" s="68" t="s">
        <v>57</v>
      </c>
      <c r="E15" s="69">
        <v>199.8465087890626</v>
      </c>
      <c r="F15" s="223" t="e">
        <f>#REF!</f>
        <v>#REF!</v>
      </c>
    </row>
    <row r="16" spans="2:6">
      <c r="B16" s="70" t="s">
        <v>75</v>
      </c>
      <c r="C16" s="70" t="s">
        <v>246</v>
      </c>
      <c r="D16" s="70" t="s">
        <v>39</v>
      </c>
      <c r="E16" s="72">
        <v>286.31164550781199</v>
      </c>
      <c r="F16" s="224"/>
    </row>
    <row r="17" spans="2:6">
      <c r="B17" s="68" t="s">
        <v>90</v>
      </c>
      <c r="C17" s="68" t="s">
        <v>247</v>
      </c>
      <c r="D17" s="68" t="s">
        <v>57</v>
      </c>
      <c r="E17" s="69">
        <v>133.40069580078119</v>
      </c>
      <c r="F17" s="223" t="e">
        <f>#REF!</f>
        <v>#REF!</v>
      </c>
    </row>
    <row r="18" spans="2:6">
      <c r="B18" s="70" t="s">
        <v>76</v>
      </c>
      <c r="C18" s="70" t="s">
        <v>247</v>
      </c>
      <c r="D18" s="70" t="s">
        <v>39</v>
      </c>
      <c r="E18" s="72">
        <v>192.36567382812501</v>
      </c>
      <c r="F18" s="224"/>
    </row>
    <row r="19" spans="2:6">
      <c r="B19" s="68" t="s">
        <v>91</v>
      </c>
      <c r="C19" s="68" t="s">
        <v>248</v>
      </c>
      <c r="D19" s="68" t="s">
        <v>57</v>
      </c>
      <c r="E19" s="69">
        <v>130.25079345703119</v>
      </c>
      <c r="F19" s="223" t="e">
        <f>#REF!</f>
        <v>#REF!</v>
      </c>
    </row>
    <row r="20" spans="2:6">
      <c r="B20" s="70" t="s">
        <v>77</v>
      </c>
      <c r="C20" s="70" t="s">
        <v>248</v>
      </c>
      <c r="D20" s="70" t="s">
        <v>39</v>
      </c>
      <c r="E20" s="72">
        <v>171.423828125</v>
      </c>
      <c r="F20" s="224"/>
    </row>
    <row r="21" spans="2:6">
      <c r="B21" s="68" t="s">
        <v>92</v>
      </c>
      <c r="C21" s="68" t="s">
        <v>249</v>
      </c>
      <c r="D21" s="68" t="s">
        <v>57</v>
      </c>
      <c r="E21" s="69">
        <v>247.16904296875001</v>
      </c>
      <c r="F21" s="223" t="e">
        <f>#REF!</f>
        <v>#REF!</v>
      </c>
    </row>
    <row r="22" spans="2:6">
      <c r="B22" s="70" t="s">
        <v>78</v>
      </c>
      <c r="C22" s="70" t="s">
        <v>249</v>
      </c>
      <c r="D22" s="70" t="s">
        <v>39</v>
      </c>
      <c r="E22" s="72">
        <v>362.70666503906199</v>
      </c>
      <c r="F22" s="224"/>
    </row>
    <row r="23" spans="2:6">
      <c r="B23" s="68" t="s">
        <v>93</v>
      </c>
      <c r="C23" s="68" t="s">
        <v>250</v>
      </c>
      <c r="D23" s="68" t="s">
        <v>57</v>
      </c>
      <c r="E23" s="69">
        <v>185.32319335937501</v>
      </c>
      <c r="F23" s="223" t="e">
        <f>#REF!</f>
        <v>#REF!</v>
      </c>
    </row>
    <row r="24" spans="2:6">
      <c r="B24" s="70" t="s">
        <v>79</v>
      </c>
      <c r="C24" s="70" t="s">
        <v>250</v>
      </c>
      <c r="D24" s="70" t="s">
        <v>39</v>
      </c>
      <c r="E24" s="72">
        <v>254.43398437499999</v>
      </c>
      <c r="F24" s="224"/>
    </row>
    <row r="25" spans="2:6">
      <c r="B25" s="68" t="s">
        <v>111</v>
      </c>
      <c r="C25" s="68" t="s">
        <v>251</v>
      </c>
      <c r="D25" s="68" t="s">
        <v>57</v>
      </c>
      <c r="E25" s="69">
        <v>180.59364013671879</v>
      </c>
      <c r="F25" s="223" t="e">
        <f>#REF!</f>
        <v>#REF!</v>
      </c>
    </row>
    <row r="26" spans="2:6">
      <c r="B26" s="70" t="s">
        <v>80</v>
      </c>
      <c r="C26" s="70" t="s">
        <v>251</v>
      </c>
      <c r="D26" s="70" t="s">
        <v>39</v>
      </c>
      <c r="E26" s="72">
        <v>244.83999023437599</v>
      </c>
      <c r="F26" s="224"/>
    </row>
    <row r="27" spans="2:6">
      <c r="B27" s="68" t="s">
        <v>112</v>
      </c>
      <c r="C27" s="68" t="s">
        <v>252</v>
      </c>
      <c r="D27" s="68" t="s">
        <v>57</v>
      </c>
      <c r="E27" s="69">
        <v>214.43671875000001</v>
      </c>
      <c r="F27" s="223" t="e">
        <f>#REF!</f>
        <v>#REF!</v>
      </c>
    </row>
    <row r="28" spans="2:6">
      <c r="B28" s="70" t="s">
        <v>81</v>
      </c>
      <c r="C28" s="70" t="s">
        <v>252</v>
      </c>
      <c r="D28" s="70" t="s">
        <v>39</v>
      </c>
      <c r="E28" s="72">
        <v>295.48391113281201</v>
      </c>
      <c r="F28" s="224"/>
    </row>
    <row r="29" spans="2:6">
      <c r="B29" s="68" t="s">
        <v>113</v>
      </c>
      <c r="C29" s="68" t="s">
        <v>253</v>
      </c>
      <c r="D29" s="68" t="s">
        <v>57</v>
      </c>
      <c r="E29" s="69">
        <v>218.20791015624999</v>
      </c>
      <c r="F29" s="223" t="e">
        <f>#REF!</f>
        <v>#REF!</v>
      </c>
    </row>
    <row r="30" spans="2:6">
      <c r="B30" s="70" t="s">
        <v>82</v>
      </c>
      <c r="C30" s="70" t="s">
        <v>253</v>
      </c>
      <c r="D30" s="70" t="s">
        <v>39</v>
      </c>
      <c r="E30" s="72">
        <v>303.04775390625002</v>
      </c>
      <c r="F30" s="224"/>
    </row>
    <row r="31" spans="2:6">
      <c r="B31" s="68" t="s">
        <v>212</v>
      </c>
      <c r="C31" s="68" t="s">
        <v>7</v>
      </c>
      <c r="D31" s="68" t="s">
        <v>57</v>
      </c>
      <c r="E31" s="69">
        <v>0</v>
      </c>
      <c r="F31" s="221" t="e">
        <f>#REF!</f>
        <v>#REF!</v>
      </c>
    </row>
    <row r="32" spans="2:6">
      <c r="B32" s="70" t="s">
        <v>211</v>
      </c>
      <c r="C32" s="70" t="s">
        <v>7</v>
      </c>
      <c r="D32" s="70" t="s">
        <v>39</v>
      </c>
      <c r="E32" s="72">
        <v>0</v>
      </c>
      <c r="F32" s="222"/>
    </row>
    <row r="33" spans="2:6">
      <c r="B33" s="68" t="s">
        <v>150</v>
      </c>
      <c r="C33" s="68" t="s">
        <v>55</v>
      </c>
      <c r="D33" s="68" t="s">
        <v>57</v>
      </c>
      <c r="E33" s="69">
        <v>24.358171081542999</v>
      </c>
      <c r="F33" s="221" t="e">
        <f>#REF!</f>
        <v>#REF!</v>
      </c>
    </row>
    <row r="34" spans="2:6">
      <c r="B34" s="70" t="s">
        <v>149</v>
      </c>
      <c r="C34" s="70" t="s">
        <v>55</v>
      </c>
      <c r="D34" s="70" t="s">
        <v>39</v>
      </c>
      <c r="E34" s="72">
        <v>29.954794311523397</v>
      </c>
      <c r="F34" s="222"/>
    </row>
  </sheetData>
  <autoFilter ref="B2:E2" xr:uid="{BE4C13B4-9CF4-C543-8589-61D70D2F1238}">
    <sortState xmlns:xlrd2="http://schemas.microsoft.com/office/spreadsheetml/2017/richdata2" ref="B3:E34">
      <sortCondition ref="C2:C34"/>
    </sortState>
  </autoFilter>
  <mergeCells count="16">
    <mergeCell ref="F27:F28"/>
    <mergeCell ref="F29:F30"/>
    <mergeCell ref="F31:F32"/>
    <mergeCell ref="F33:F34"/>
    <mergeCell ref="F15:F16"/>
    <mergeCell ref="F17:F18"/>
    <mergeCell ref="F19:F20"/>
    <mergeCell ref="F21:F22"/>
    <mergeCell ref="F23:F24"/>
    <mergeCell ref="F25:F26"/>
    <mergeCell ref="F13:F14"/>
    <mergeCell ref="F3:F4"/>
    <mergeCell ref="F5:F6"/>
    <mergeCell ref="F7:F8"/>
    <mergeCell ref="F9:F10"/>
    <mergeCell ref="F11:F12"/>
  </mergeCells>
  <pageMargins left="0.7" right="0.7" top="0.75" bottom="0.75" header="0.3" footer="0.3"/>
  <pageSetup orientation="portrait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4C8BF-6922-4391-A82F-AA030F52BCBB}">
  <dimension ref="B1:D17"/>
  <sheetViews>
    <sheetView showGridLines="0" tabSelected="1" zoomScale="60" zoomScaleNormal="60" workbookViewId="0">
      <selection activeCell="B1" sqref="B1:D17"/>
    </sheetView>
  </sheetViews>
  <sheetFormatPr defaultColWidth="10.83203125" defaultRowHeight="14.5"/>
  <cols>
    <col min="1" max="1" width="10.83203125" style="22"/>
    <col min="2" max="2" width="13.33203125" style="23" bestFit="1" customWidth="1"/>
    <col min="3" max="3" width="12.08203125" style="26" customWidth="1"/>
    <col min="4" max="4" width="12.08203125" style="22" customWidth="1"/>
    <col min="5" max="16384" width="10.83203125" style="22"/>
  </cols>
  <sheetData>
    <row r="1" spans="2:4">
      <c r="C1" s="68" t="s">
        <v>57</v>
      </c>
      <c r="D1" s="70" t="s">
        <v>39</v>
      </c>
    </row>
    <row r="2" spans="2:4">
      <c r="B2" s="68">
        <v>12302</v>
      </c>
      <c r="C2" s="69">
        <v>215.61047363281199</v>
      </c>
      <c r="D2" s="71">
        <v>293.73742675781199</v>
      </c>
    </row>
    <row r="3" spans="2:4">
      <c r="B3" s="68">
        <v>12312</v>
      </c>
      <c r="C3" s="69">
        <v>356.02226562499999</v>
      </c>
      <c r="D3" s="72">
        <v>522.92133789062598</v>
      </c>
    </row>
    <row r="4" spans="2:4">
      <c r="B4" s="68">
        <v>12318</v>
      </c>
      <c r="C4" s="69">
        <v>376.46950683593798</v>
      </c>
      <c r="D4" s="72">
        <v>497.29023437500001</v>
      </c>
    </row>
    <row r="5" spans="2:4">
      <c r="B5" s="68" t="s">
        <v>243</v>
      </c>
      <c r="C5" s="69">
        <v>95.743127441406202</v>
      </c>
      <c r="D5" s="72">
        <v>139.21457519531259</v>
      </c>
    </row>
    <row r="6" spans="2:4">
      <c r="B6" s="68" t="s">
        <v>244</v>
      </c>
      <c r="C6" s="69">
        <v>102.82236328125001</v>
      </c>
      <c r="D6" s="72">
        <v>144.36195068359379</v>
      </c>
    </row>
    <row r="7" spans="2:4">
      <c r="B7" s="68" t="s">
        <v>245</v>
      </c>
      <c r="C7" s="69">
        <v>181.93447265624999</v>
      </c>
      <c r="D7" s="72">
        <v>225.56684570312601</v>
      </c>
    </row>
    <row r="8" spans="2:4">
      <c r="B8" s="68" t="s">
        <v>246</v>
      </c>
      <c r="C8" s="69">
        <v>199.8465087890626</v>
      </c>
      <c r="D8" s="72">
        <v>286.31164550781199</v>
      </c>
    </row>
    <row r="9" spans="2:4">
      <c r="B9" s="68" t="s">
        <v>247</v>
      </c>
      <c r="C9" s="69">
        <v>133.40069580078119</v>
      </c>
      <c r="D9" s="72">
        <v>192.36567382812501</v>
      </c>
    </row>
    <row r="10" spans="2:4">
      <c r="B10" s="68" t="s">
        <v>248</v>
      </c>
      <c r="C10" s="69">
        <v>130.25079345703119</v>
      </c>
      <c r="D10" s="72">
        <v>171.423828125</v>
      </c>
    </row>
    <row r="11" spans="2:4">
      <c r="B11" s="68" t="s">
        <v>249</v>
      </c>
      <c r="C11" s="69">
        <v>247.16904296875001</v>
      </c>
      <c r="D11" s="72">
        <v>362.70666503906199</v>
      </c>
    </row>
    <row r="12" spans="2:4">
      <c r="B12" s="68" t="s">
        <v>250</v>
      </c>
      <c r="C12" s="69">
        <v>185.32319335937501</v>
      </c>
      <c r="D12" s="72">
        <v>254.43398437499999</v>
      </c>
    </row>
    <row r="13" spans="2:4">
      <c r="B13" s="68" t="s">
        <v>251</v>
      </c>
      <c r="C13" s="69">
        <v>180.59364013671879</v>
      </c>
      <c r="D13" s="72">
        <v>244.83999023437599</v>
      </c>
    </row>
    <row r="14" spans="2:4">
      <c r="B14" s="68" t="s">
        <v>252</v>
      </c>
      <c r="C14" s="69">
        <v>214.43671875000001</v>
      </c>
      <c r="D14" s="72">
        <v>295.48391113281201</v>
      </c>
    </row>
    <row r="15" spans="2:4">
      <c r="B15" s="68" t="s">
        <v>253</v>
      </c>
      <c r="C15" s="69">
        <v>218.20791015624999</v>
      </c>
      <c r="D15" s="72">
        <v>303.04775390625002</v>
      </c>
    </row>
    <row r="16" spans="2:4">
      <c r="B16" s="68" t="s">
        <v>7</v>
      </c>
      <c r="C16" s="69">
        <v>0</v>
      </c>
      <c r="D16" s="72">
        <v>0</v>
      </c>
    </row>
    <row r="17" spans="2:4">
      <c r="B17" s="68" t="s">
        <v>55</v>
      </c>
      <c r="C17" s="69">
        <v>24.358171081542999</v>
      </c>
      <c r="D17" s="72">
        <v>29.954794311523397</v>
      </c>
    </row>
  </sheetData>
  <pageMargins left="0.7" right="0.7" top="0.75" bottom="0.75" header="0.3" footer="0.3"/>
  <pageSetup orientation="portrait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F145"/>
  <sheetViews>
    <sheetView topLeftCell="A127" zoomScale="158" workbookViewId="0">
      <selection activeCell="D140" sqref="D140:F141"/>
    </sheetView>
  </sheetViews>
  <sheetFormatPr defaultColWidth="10.83203125" defaultRowHeight="15.5"/>
  <cols>
    <col min="1" max="1" width="10.83203125" style="73"/>
    <col min="2" max="2" width="10.83203125" style="74"/>
    <col min="3" max="3" width="14.08203125" style="73" customWidth="1"/>
    <col min="4" max="4" width="14.08203125" style="39" customWidth="1"/>
    <col min="5" max="6" width="10.83203125" style="39"/>
    <col min="7" max="16384" width="10.83203125" style="73"/>
  </cols>
  <sheetData>
    <row r="1" spans="1:58">
      <c r="A1" s="73" t="s">
        <v>35</v>
      </c>
      <c r="B1" s="73" t="s">
        <v>36</v>
      </c>
      <c r="C1" s="73" t="s">
        <v>37</v>
      </c>
      <c r="D1" s="39" t="s">
        <v>213</v>
      </c>
      <c r="E1" s="39" t="s">
        <v>156</v>
      </c>
      <c r="F1" s="39" t="s">
        <v>157</v>
      </c>
      <c r="G1" s="73" t="s">
        <v>158</v>
      </c>
      <c r="H1" s="73" t="s">
        <v>159</v>
      </c>
      <c r="I1" s="73" t="s">
        <v>160</v>
      </c>
      <c r="J1" s="73" t="s">
        <v>161</v>
      </c>
      <c r="K1" s="73" t="s">
        <v>162</v>
      </c>
      <c r="L1" s="73" t="s">
        <v>163</v>
      </c>
      <c r="M1" s="73" t="s">
        <v>164</v>
      </c>
      <c r="N1" s="73" t="s">
        <v>165</v>
      </c>
      <c r="O1" s="73" t="s">
        <v>166</v>
      </c>
      <c r="P1" s="73" t="s">
        <v>167</v>
      </c>
      <c r="Q1" s="73" t="s">
        <v>168</v>
      </c>
      <c r="R1" s="73" t="s">
        <v>169</v>
      </c>
      <c r="S1" s="73" t="s">
        <v>170</v>
      </c>
      <c r="T1" s="73" t="s">
        <v>171</v>
      </c>
      <c r="U1" s="73" t="s">
        <v>172</v>
      </c>
      <c r="V1" s="73" t="s">
        <v>173</v>
      </c>
      <c r="W1" s="73" t="s">
        <v>174</v>
      </c>
      <c r="X1" s="73" t="s">
        <v>175</v>
      </c>
      <c r="Y1" s="73" t="s">
        <v>176</v>
      </c>
      <c r="Z1" s="73" t="s">
        <v>177</v>
      </c>
      <c r="AA1" s="73" t="s">
        <v>178</v>
      </c>
      <c r="AB1" s="73" t="s">
        <v>179</v>
      </c>
      <c r="AC1" s="73" t="s">
        <v>180</v>
      </c>
      <c r="AD1" s="73" t="s">
        <v>181</v>
      </c>
      <c r="AE1" s="73" t="s">
        <v>182</v>
      </c>
      <c r="AF1" s="73" t="s">
        <v>183</v>
      </c>
      <c r="AG1" s="73" t="s">
        <v>184</v>
      </c>
      <c r="AH1" s="73" t="s">
        <v>185</v>
      </c>
      <c r="AI1" s="73" t="s">
        <v>186</v>
      </c>
      <c r="AJ1" s="73" t="s">
        <v>187</v>
      </c>
      <c r="AK1" s="73" t="s">
        <v>188</v>
      </c>
      <c r="AL1" s="73" t="s">
        <v>189</v>
      </c>
      <c r="AM1" s="73" t="s">
        <v>190</v>
      </c>
      <c r="AN1" s="73" t="s">
        <v>191</v>
      </c>
      <c r="AO1" s="73" t="s">
        <v>192</v>
      </c>
      <c r="AP1" s="73" t="s">
        <v>193</v>
      </c>
      <c r="AQ1" s="73" t="s">
        <v>194</v>
      </c>
      <c r="AR1" s="73" t="s">
        <v>195</v>
      </c>
      <c r="AS1" s="73" t="s">
        <v>196</v>
      </c>
      <c r="AT1" s="73" t="s">
        <v>197</v>
      </c>
      <c r="AU1" s="73" t="s">
        <v>198</v>
      </c>
      <c r="AV1" s="73" t="s">
        <v>199</v>
      </c>
      <c r="AW1" s="73" t="s">
        <v>200</v>
      </c>
      <c r="AX1" s="73" t="s">
        <v>201</v>
      </c>
      <c r="AY1" s="73" t="s">
        <v>202</v>
      </c>
      <c r="AZ1" s="73" t="s">
        <v>203</v>
      </c>
      <c r="BA1" s="73" t="s">
        <v>204</v>
      </c>
      <c r="BB1" s="73" t="s">
        <v>205</v>
      </c>
      <c r="BC1" s="73" t="s">
        <v>206</v>
      </c>
      <c r="BD1" s="73" t="s">
        <v>207</v>
      </c>
      <c r="BE1" s="73" t="s">
        <v>208</v>
      </c>
      <c r="BF1" s="73" t="s">
        <v>209</v>
      </c>
    </row>
    <row r="2" spans="1:58">
      <c r="A2" s="73" t="s">
        <v>56</v>
      </c>
      <c r="B2" s="193" t="s">
        <v>254</v>
      </c>
      <c r="C2" s="73" t="s">
        <v>214</v>
      </c>
      <c r="D2" s="39">
        <v>42.981207275390602</v>
      </c>
      <c r="E2" s="39">
        <f>G2*4</f>
        <v>49.584297180175597</v>
      </c>
      <c r="F2" s="39">
        <f>H2*4</f>
        <v>36.38737487792968</v>
      </c>
      <c r="G2" s="73">
        <v>12.396074295043899</v>
      </c>
      <c r="H2" s="73">
        <v>9.0968437194824201</v>
      </c>
      <c r="I2" s="73">
        <v>17928</v>
      </c>
      <c r="J2" s="73">
        <v>163</v>
      </c>
      <c r="K2" s="73">
        <v>17765</v>
      </c>
      <c r="L2" s="73">
        <v>0</v>
      </c>
      <c r="M2" s="73">
        <v>163</v>
      </c>
      <c r="N2" s="73">
        <v>183</v>
      </c>
      <c r="O2" s="73">
        <v>17582</v>
      </c>
      <c r="P2" s="73">
        <v>0</v>
      </c>
      <c r="X2" s="73">
        <v>3615.0771484375</v>
      </c>
      <c r="AA2" s="73" t="s">
        <v>215</v>
      </c>
      <c r="AB2" s="73">
        <v>0.89020964744200504</v>
      </c>
      <c r="AE2" s="73">
        <v>1.0781279529654799</v>
      </c>
      <c r="AF2" s="73">
        <v>0.70229134191853304</v>
      </c>
      <c r="AG2" s="73">
        <v>47.095815463999699</v>
      </c>
      <c r="AJ2" s="73">
        <v>52.3553721097718</v>
      </c>
      <c r="AK2" s="73">
        <v>41.836258818227499</v>
      </c>
      <c r="AL2" s="73">
        <v>3769.54996794718</v>
      </c>
      <c r="AM2" s="73">
        <v>3168.6464731471401</v>
      </c>
      <c r="AN2" s="73">
        <v>3174.1098416016598</v>
      </c>
      <c r="AS2" s="73">
        <v>11.5872440338135</v>
      </c>
      <c r="AT2" s="73">
        <v>9.9039640426635707</v>
      </c>
      <c r="BA2" s="73">
        <v>0.98608625563853702</v>
      </c>
      <c r="BB2" s="73">
        <v>0.79433303924547305</v>
      </c>
      <c r="BE2" s="73">
        <v>49.779260540887996</v>
      </c>
      <c r="BF2" s="73">
        <v>44.412370387111302</v>
      </c>
    </row>
    <row r="3" spans="1:58">
      <c r="A3" s="73" t="s">
        <v>56</v>
      </c>
      <c r="B3" s="193" t="s">
        <v>254</v>
      </c>
      <c r="C3" s="73" t="s">
        <v>215</v>
      </c>
      <c r="D3" s="39">
        <v>48.282119750976605</v>
      </c>
      <c r="E3" s="39">
        <f t="shared" ref="E3:E66" si="0">G3*4</f>
        <v>55.282825469970803</v>
      </c>
      <c r="F3" s="39">
        <f t="shared" ref="F3:F66" si="1">H3*4</f>
        <v>41.291812896728402</v>
      </c>
      <c r="G3" s="73">
        <v>13.820706367492701</v>
      </c>
      <c r="H3" s="73">
        <v>10.3229532241821</v>
      </c>
      <c r="I3" s="73">
        <v>17928</v>
      </c>
      <c r="J3" s="73">
        <v>183</v>
      </c>
      <c r="K3" s="73">
        <v>17745</v>
      </c>
      <c r="L3" s="73">
        <v>0</v>
      </c>
      <c r="M3" s="73">
        <v>163</v>
      </c>
      <c r="N3" s="73">
        <v>183</v>
      </c>
      <c r="O3" s="73">
        <v>17582</v>
      </c>
      <c r="P3" s="73">
        <v>0</v>
      </c>
      <c r="X3" s="73">
        <v>4900.70751953125</v>
      </c>
      <c r="AL3" s="73">
        <v>6011.2376408811497</v>
      </c>
      <c r="AM3" s="73">
        <v>2869.8480698513199</v>
      </c>
      <c r="AN3" s="73">
        <v>2901.9137933842599</v>
      </c>
      <c r="AS3" s="73">
        <v>12.9631509780884</v>
      </c>
      <c r="AT3" s="73">
        <v>11.178585052490201</v>
      </c>
    </row>
    <row r="4" spans="1:58">
      <c r="A4" s="73" t="s">
        <v>58</v>
      </c>
      <c r="B4" s="193" t="s">
        <v>255</v>
      </c>
      <c r="C4" s="73" t="s">
        <v>214</v>
      </c>
      <c r="D4" s="39">
        <v>104.43840332031259</v>
      </c>
      <c r="E4" s="39">
        <f t="shared" si="0"/>
        <v>115.20970153808599</v>
      </c>
      <c r="F4" s="39">
        <f t="shared" si="1"/>
        <v>93.691719055175597</v>
      </c>
      <c r="G4" s="73">
        <v>28.802425384521499</v>
      </c>
      <c r="H4" s="73">
        <v>23.422929763793899</v>
      </c>
      <c r="I4" s="73">
        <v>16493</v>
      </c>
      <c r="J4" s="73">
        <v>362</v>
      </c>
      <c r="K4" s="73">
        <v>16131</v>
      </c>
      <c r="L4" s="73">
        <v>1</v>
      </c>
      <c r="M4" s="73">
        <v>361</v>
      </c>
      <c r="N4" s="73">
        <v>215</v>
      </c>
      <c r="O4" s="73">
        <v>15916</v>
      </c>
      <c r="P4" s="73">
        <v>0</v>
      </c>
      <c r="X4" s="73">
        <v>3615.0771484375</v>
      </c>
      <c r="AA4" s="73" t="s">
        <v>215</v>
      </c>
      <c r="AB4" s="73">
        <v>1.68347081297088</v>
      </c>
      <c r="AE4" s="73">
        <v>1.9671648456675801</v>
      </c>
      <c r="AF4" s="73">
        <v>1.3997767802741801</v>
      </c>
      <c r="AG4" s="73">
        <v>62.734828522584202</v>
      </c>
      <c r="AJ4" s="73">
        <v>66.674467710930003</v>
      </c>
      <c r="AK4" s="73">
        <v>58.795189334238501</v>
      </c>
      <c r="AL4" s="73">
        <v>3935.82998303155</v>
      </c>
      <c r="AM4" s="73">
        <v>3352.8573200627102</v>
      </c>
      <c r="AN4" s="73">
        <v>3365.6528153634299</v>
      </c>
      <c r="AS4" s="73">
        <v>27.482721328735401</v>
      </c>
      <c r="AT4" s="73">
        <v>24.738082885742202</v>
      </c>
      <c r="BA4" s="73">
        <v>1.8282125406699099</v>
      </c>
      <c r="BB4" s="73">
        <v>1.53872908527184</v>
      </c>
      <c r="BE4" s="73">
        <v>64.744846770805907</v>
      </c>
      <c r="BF4" s="73">
        <v>60.724810274362497</v>
      </c>
    </row>
    <row r="5" spans="1:58">
      <c r="A5" s="73" t="s">
        <v>58</v>
      </c>
      <c r="B5" s="193" t="s">
        <v>255</v>
      </c>
      <c r="C5" s="73" t="s">
        <v>215</v>
      </c>
      <c r="D5" s="39">
        <v>62.037548828124997</v>
      </c>
      <c r="E5" s="39">
        <f t="shared" si="0"/>
        <v>70.318290710449205</v>
      </c>
      <c r="F5" s="39">
        <f t="shared" si="1"/>
        <v>53.771362304687599</v>
      </c>
      <c r="G5" s="73">
        <v>17.579572677612301</v>
      </c>
      <c r="H5" s="73">
        <v>13.4428405761719</v>
      </c>
      <c r="I5" s="73">
        <v>16493</v>
      </c>
      <c r="J5" s="73">
        <v>216</v>
      </c>
      <c r="K5" s="73">
        <v>16277</v>
      </c>
      <c r="L5" s="73">
        <v>1</v>
      </c>
      <c r="M5" s="73">
        <v>361</v>
      </c>
      <c r="N5" s="73">
        <v>215</v>
      </c>
      <c r="O5" s="73">
        <v>15916</v>
      </c>
      <c r="P5" s="73">
        <v>0</v>
      </c>
      <c r="X5" s="73">
        <v>4900.70751953125</v>
      </c>
      <c r="AL5" s="73">
        <v>6153.7145046657997</v>
      </c>
      <c r="AM5" s="73">
        <v>2996.1509320331202</v>
      </c>
      <c r="AN5" s="73">
        <v>3037.5038533748202</v>
      </c>
      <c r="AS5" s="73">
        <v>16.565149307251001</v>
      </c>
      <c r="AT5" s="73">
        <v>14.4545736312866</v>
      </c>
    </row>
    <row r="6" spans="1:58">
      <c r="A6" s="73" t="s">
        <v>59</v>
      </c>
      <c r="B6" s="193" t="s">
        <v>256</v>
      </c>
      <c r="C6" s="73" t="s">
        <v>214</v>
      </c>
      <c r="D6" s="39">
        <v>189.6238525390626</v>
      </c>
      <c r="E6" s="39">
        <f t="shared" si="0"/>
        <v>203.7950744628908</v>
      </c>
      <c r="F6" s="39">
        <f t="shared" si="1"/>
        <v>175.49516296386719</v>
      </c>
      <c r="G6" s="73">
        <v>50.948768615722699</v>
      </c>
      <c r="H6" s="73">
        <v>43.873790740966797</v>
      </c>
      <c r="I6" s="73">
        <v>17471</v>
      </c>
      <c r="J6" s="73">
        <v>690</v>
      </c>
      <c r="K6" s="73">
        <v>16781</v>
      </c>
      <c r="L6" s="73">
        <v>9</v>
      </c>
      <c r="M6" s="73">
        <v>681</v>
      </c>
      <c r="N6" s="73">
        <v>212</v>
      </c>
      <c r="O6" s="73">
        <v>16569</v>
      </c>
      <c r="P6" s="73">
        <v>1.9300686123208299E-2</v>
      </c>
      <c r="X6" s="73">
        <v>3615.0771484375</v>
      </c>
      <c r="AA6" s="73" t="s">
        <v>215</v>
      </c>
      <c r="AB6" s="73">
        <v>3.1653081693420502</v>
      </c>
      <c r="AE6" s="73">
        <v>3.6448434009860202</v>
      </c>
      <c r="AF6" s="73">
        <v>2.6857729376980699</v>
      </c>
      <c r="AG6" s="73">
        <v>75.992172503338196</v>
      </c>
      <c r="AJ6" s="73">
        <v>78.7560974404213</v>
      </c>
      <c r="AK6" s="73">
        <v>73.228247566255106</v>
      </c>
      <c r="AL6" s="73">
        <v>3855.4838290449502</v>
      </c>
      <c r="AM6" s="73">
        <v>3412.55703233242</v>
      </c>
      <c r="AN6" s="73">
        <v>3430.0499915065702</v>
      </c>
      <c r="AS6" s="73">
        <v>49.212184906005902</v>
      </c>
      <c r="AT6" s="73">
        <v>45.602508544921903</v>
      </c>
      <c r="BA6" s="73">
        <v>3.4099687168271702</v>
      </c>
      <c r="BB6" s="73">
        <v>2.92064762185692</v>
      </c>
      <c r="BE6" s="73">
        <v>77.402336644972294</v>
      </c>
      <c r="BF6" s="73">
        <v>74.582008361704098</v>
      </c>
    </row>
    <row r="7" spans="1:58">
      <c r="A7" s="73" t="s">
        <v>59</v>
      </c>
      <c r="B7" s="193" t="s">
        <v>256</v>
      </c>
      <c r="C7" s="73" t="s">
        <v>215</v>
      </c>
      <c r="D7" s="39">
        <v>59.906915283203205</v>
      </c>
      <c r="E7" s="39">
        <f t="shared" si="0"/>
        <v>67.811965942382798</v>
      </c>
      <c r="F7" s="39">
        <f t="shared" si="1"/>
        <v>52.015125274658402</v>
      </c>
      <c r="G7" s="73">
        <v>16.9529914855957</v>
      </c>
      <c r="H7" s="73">
        <v>13.003781318664601</v>
      </c>
      <c r="I7" s="73">
        <v>17471</v>
      </c>
      <c r="J7" s="73">
        <v>221</v>
      </c>
      <c r="K7" s="73">
        <v>17250</v>
      </c>
      <c r="L7" s="73">
        <v>9</v>
      </c>
      <c r="M7" s="73">
        <v>681</v>
      </c>
      <c r="N7" s="73">
        <v>212</v>
      </c>
      <c r="O7" s="73">
        <v>16569</v>
      </c>
      <c r="P7" s="73">
        <v>1.9300686123208299E-2</v>
      </c>
      <c r="X7" s="73">
        <v>4900.70751953125</v>
      </c>
      <c r="AL7" s="73">
        <v>6181.0658340108903</v>
      </c>
      <c r="AM7" s="73">
        <v>3052.1729523890399</v>
      </c>
      <c r="AN7" s="73">
        <v>3091.7519877526902</v>
      </c>
      <c r="AS7" s="73">
        <v>15.984611511230501</v>
      </c>
      <c r="AT7" s="73">
        <v>13.9697103500366</v>
      </c>
    </row>
    <row r="8" spans="1:58">
      <c r="A8" s="73" t="s">
        <v>60</v>
      </c>
      <c r="B8" s="193" t="s">
        <v>257</v>
      </c>
      <c r="C8" s="73" t="s">
        <v>214</v>
      </c>
      <c r="D8" s="39">
        <v>82.77706909179679</v>
      </c>
      <c r="E8" s="39">
        <f t="shared" si="0"/>
        <v>92.265098571777202</v>
      </c>
      <c r="F8" s="39">
        <f t="shared" si="1"/>
        <v>73.308143615722798</v>
      </c>
      <c r="G8" s="73">
        <v>23.0662746429443</v>
      </c>
      <c r="H8" s="73">
        <v>18.3270359039307</v>
      </c>
      <c r="I8" s="73">
        <v>16804</v>
      </c>
      <c r="J8" s="73">
        <v>293</v>
      </c>
      <c r="K8" s="73">
        <v>16511</v>
      </c>
      <c r="L8" s="73">
        <v>3</v>
      </c>
      <c r="M8" s="73">
        <v>290</v>
      </c>
      <c r="N8" s="73">
        <v>106</v>
      </c>
      <c r="O8" s="73">
        <v>16405</v>
      </c>
      <c r="P8" s="73">
        <v>7.8848086701803502E-2</v>
      </c>
      <c r="X8" s="73">
        <v>3615.0771484375</v>
      </c>
      <c r="AA8" s="73" t="s">
        <v>215</v>
      </c>
      <c r="AB8" s="73">
        <v>2.7029797534166802</v>
      </c>
      <c r="AE8" s="73">
        <v>3.2973639670456998</v>
      </c>
      <c r="AF8" s="73">
        <v>2.1085955397876699</v>
      </c>
      <c r="AG8" s="73">
        <v>72.994721370611998</v>
      </c>
      <c r="AJ8" s="73">
        <v>77.329476721934299</v>
      </c>
      <c r="AK8" s="73">
        <v>68.659966019289698</v>
      </c>
      <c r="AL8" s="73">
        <v>3951.72753322979</v>
      </c>
      <c r="AM8" s="73">
        <v>3312.3557882872101</v>
      </c>
      <c r="AN8" s="73">
        <v>3323.5040816261899</v>
      </c>
      <c r="AS8" s="73">
        <v>21.903875350952099</v>
      </c>
      <c r="AT8" s="73">
        <v>19.485902786254901</v>
      </c>
      <c r="BA8" s="73">
        <v>3.0062366767176201</v>
      </c>
      <c r="BB8" s="73">
        <v>2.39972283011575</v>
      </c>
      <c r="BE8" s="73">
        <v>75.206328847665105</v>
      </c>
      <c r="BF8" s="73">
        <v>70.783113893558905</v>
      </c>
    </row>
    <row r="9" spans="1:58">
      <c r="A9" s="73" t="s">
        <v>60</v>
      </c>
      <c r="B9" s="193" t="s">
        <v>257</v>
      </c>
      <c r="C9" s="73" t="s">
        <v>215</v>
      </c>
      <c r="D9" s="39">
        <v>30.6243774414062</v>
      </c>
      <c r="E9" s="39">
        <f t="shared" si="0"/>
        <v>36.377136230468757</v>
      </c>
      <c r="F9" s="39">
        <f t="shared" si="1"/>
        <v>24.878639221191399</v>
      </c>
      <c r="G9" s="73">
        <v>9.0942840576171893</v>
      </c>
      <c r="H9" s="73">
        <v>6.2196598052978498</v>
      </c>
      <c r="I9" s="73">
        <v>16804</v>
      </c>
      <c r="J9" s="73">
        <v>109</v>
      </c>
      <c r="K9" s="73">
        <v>16695</v>
      </c>
      <c r="L9" s="73">
        <v>3</v>
      </c>
      <c r="M9" s="73">
        <v>290</v>
      </c>
      <c r="N9" s="73">
        <v>106</v>
      </c>
      <c r="O9" s="73">
        <v>16405</v>
      </c>
      <c r="P9" s="73">
        <v>7.8848086701803502E-2</v>
      </c>
      <c r="X9" s="73">
        <v>4900.70751953125</v>
      </c>
      <c r="AL9" s="73">
        <v>6188.6091330992003</v>
      </c>
      <c r="AM9" s="73">
        <v>2993.2518422929102</v>
      </c>
      <c r="AN9" s="73">
        <v>3013.9786897517201</v>
      </c>
      <c r="AS9" s="73">
        <v>8.3896446228027308</v>
      </c>
      <c r="AT9" s="73">
        <v>6.9230003356933603</v>
      </c>
    </row>
    <row r="10" spans="1:58">
      <c r="A10" s="73" t="s">
        <v>61</v>
      </c>
      <c r="B10" s="193" t="s">
        <v>258</v>
      </c>
      <c r="C10" s="73" t="s">
        <v>214</v>
      </c>
      <c r="D10" s="39">
        <v>167.27675781249999</v>
      </c>
      <c r="E10" s="39">
        <f t="shared" si="0"/>
        <v>180.86412048339841</v>
      </c>
      <c r="F10" s="39">
        <f t="shared" si="1"/>
        <v>153.7285308837892</v>
      </c>
      <c r="G10" s="73">
        <v>45.216030120849602</v>
      </c>
      <c r="H10" s="73">
        <v>38.432132720947301</v>
      </c>
      <c r="I10" s="73">
        <v>16723</v>
      </c>
      <c r="J10" s="73">
        <v>584</v>
      </c>
      <c r="K10" s="73">
        <v>16139</v>
      </c>
      <c r="L10" s="73">
        <v>6</v>
      </c>
      <c r="M10" s="73">
        <v>578</v>
      </c>
      <c r="N10" s="73">
        <v>276</v>
      </c>
      <c r="O10" s="73">
        <v>15863</v>
      </c>
      <c r="P10" s="73">
        <v>0</v>
      </c>
      <c r="X10" s="73">
        <v>3615.0771484375</v>
      </c>
      <c r="AA10" s="73" t="s">
        <v>215</v>
      </c>
      <c r="AB10" s="73">
        <v>2.0901233608723802</v>
      </c>
      <c r="AE10" s="73">
        <v>2.38719950689174</v>
      </c>
      <c r="AF10" s="73">
        <v>1.7930472148530101</v>
      </c>
      <c r="AG10" s="73">
        <v>67.638832395426206</v>
      </c>
      <c r="AJ10" s="73">
        <v>70.749947982067098</v>
      </c>
      <c r="AK10" s="73">
        <v>64.5277168087852</v>
      </c>
      <c r="AL10" s="73">
        <v>3911.38381832593</v>
      </c>
      <c r="AM10" s="73">
        <v>3266.1050486326799</v>
      </c>
      <c r="AN10" s="73">
        <v>3288.6394504445998</v>
      </c>
      <c r="AS10" s="73">
        <v>43.551048278808601</v>
      </c>
      <c r="AT10" s="73">
        <v>40.089881896972699</v>
      </c>
      <c r="BA10" s="73">
        <v>2.2416926140810598</v>
      </c>
      <c r="BB10" s="73">
        <v>1.9385541076637001</v>
      </c>
      <c r="BE10" s="73">
        <v>69.226134076936205</v>
      </c>
      <c r="BF10" s="73">
        <v>66.051530713916094</v>
      </c>
    </row>
    <row r="11" spans="1:58">
      <c r="A11" s="73" t="s">
        <v>61</v>
      </c>
      <c r="B11" s="193" t="s">
        <v>258</v>
      </c>
      <c r="C11" s="73" t="s">
        <v>215</v>
      </c>
      <c r="D11" s="39">
        <v>80.032006835937608</v>
      </c>
      <c r="E11" s="39">
        <f t="shared" si="0"/>
        <v>89.382446289062401</v>
      </c>
      <c r="F11" s="39">
        <f t="shared" si="1"/>
        <v>70.70011138916</v>
      </c>
      <c r="G11" s="73">
        <v>22.3456115722656</v>
      </c>
      <c r="H11" s="73">
        <v>17.67502784729</v>
      </c>
      <c r="I11" s="73">
        <v>16723</v>
      </c>
      <c r="J11" s="73">
        <v>282</v>
      </c>
      <c r="K11" s="73">
        <v>16441</v>
      </c>
      <c r="L11" s="73">
        <v>6</v>
      </c>
      <c r="M11" s="73">
        <v>578</v>
      </c>
      <c r="N11" s="73">
        <v>276</v>
      </c>
      <c r="O11" s="73">
        <v>15863</v>
      </c>
      <c r="P11" s="73">
        <v>0</v>
      </c>
      <c r="X11" s="73">
        <v>4900.70751953125</v>
      </c>
      <c r="AL11" s="73">
        <v>6143.6248233876304</v>
      </c>
      <c r="AM11" s="73">
        <v>2952.8759519865798</v>
      </c>
      <c r="AN11" s="73">
        <v>3006.6815599358201</v>
      </c>
      <c r="AS11" s="73">
        <v>21.200078964233398</v>
      </c>
      <c r="AT11" s="73">
        <v>18.817131042480501</v>
      </c>
    </row>
    <row r="12" spans="1:58">
      <c r="A12" s="73" t="s">
        <v>62</v>
      </c>
      <c r="B12" s="193" t="s">
        <v>259</v>
      </c>
      <c r="C12" s="73" t="s">
        <v>214</v>
      </c>
      <c r="D12" s="39">
        <v>113.0085327148438</v>
      </c>
      <c r="E12" s="39">
        <f t="shared" si="0"/>
        <v>123.6042175292968</v>
      </c>
      <c r="F12" s="39">
        <f t="shared" si="1"/>
        <v>102.43663024902359</v>
      </c>
      <c r="G12" s="73">
        <v>30.901054382324201</v>
      </c>
      <c r="H12" s="73">
        <v>25.609157562255898</v>
      </c>
      <c r="I12" s="73">
        <v>18459</v>
      </c>
      <c r="J12" s="73">
        <v>438</v>
      </c>
      <c r="K12" s="73">
        <v>18021</v>
      </c>
      <c r="L12" s="73">
        <v>1</v>
      </c>
      <c r="M12" s="73">
        <v>437</v>
      </c>
      <c r="N12" s="73">
        <v>171</v>
      </c>
      <c r="O12" s="73">
        <v>17850</v>
      </c>
      <c r="P12" s="73">
        <v>0</v>
      </c>
      <c r="X12" s="73">
        <v>3615.0771484375</v>
      </c>
      <c r="AA12" s="73" t="s">
        <v>215</v>
      </c>
      <c r="AB12" s="73">
        <v>2.5651847431274399</v>
      </c>
      <c r="AE12" s="73">
        <v>3.01760581457083</v>
      </c>
      <c r="AF12" s="73">
        <v>2.1127636716840499</v>
      </c>
      <c r="AG12" s="73">
        <v>71.950962655506501</v>
      </c>
      <c r="AJ12" s="73">
        <v>75.510378630460906</v>
      </c>
      <c r="AK12" s="73">
        <v>68.391546680552196</v>
      </c>
      <c r="AL12" s="73">
        <v>3883.8258915034598</v>
      </c>
      <c r="AM12" s="73">
        <v>3235.5349904549298</v>
      </c>
      <c r="AN12" s="73">
        <v>3250.91780721961</v>
      </c>
      <c r="AS12" s="73">
        <v>29.602878570556602</v>
      </c>
      <c r="AT12" s="73">
        <v>26.9029331207275</v>
      </c>
      <c r="BA12" s="73">
        <v>2.7960117456054898</v>
      </c>
      <c r="BB12" s="73">
        <v>2.3343577406493901</v>
      </c>
      <c r="BE12" s="73">
        <v>73.766990625755497</v>
      </c>
      <c r="BF12" s="73">
        <v>70.134934685257505</v>
      </c>
    </row>
    <row r="13" spans="1:58">
      <c r="A13" s="73" t="s">
        <v>62</v>
      </c>
      <c r="B13" s="193" t="s">
        <v>259</v>
      </c>
      <c r="C13" s="73" t="s">
        <v>215</v>
      </c>
      <c r="D13" s="39">
        <v>44.054733276367202</v>
      </c>
      <c r="E13" s="39">
        <f t="shared" si="0"/>
        <v>50.643287658691598</v>
      </c>
      <c r="F13" s="39">
        <f t="shared" si="1"/>
        <v>37.475395202636719</v>
      </c>
      <c r="G13" s="73">
        <v>12.6608219146729</v>
      </c>
      <c r="H13" s="73">
        <v>9.3688488006591797</v>
      </c>
      <c r="I13" s="73">
        <v>18459</v>
      </c>
      <c r="J13" s="73">
        <v>172</v>
      </c>
      <c r="K13" s="73">
        <v>18287</v>
      </c>
      <c r="L13" s="73">
        <v>1</v>
      </c>
      <c r="M13" s="73">
        <v>437</v>
      </c>
      <c r="N13" s="73">
        <v>171</v>
      </c>
      <c r="O13" s="73">
        <v>17850</v>
      </c>
      <c r="P13" s="73">
        <v>0</v>
      </c>
      <c r="X13" s="73">
        <v>4900.70751953125</v>
      </c>
      <c r="AL13" s="73">
        <v>6194.8125993595604</v>
      </c>
      <c r="AM13" s="73">
        <v>2954.1726426872301</v>
      </c>
      <c r="AN13" s="73">
        <v>2984.3687569159401</v>
      </c>
      <c r="AS13" s="73">
        <v>11.853773117065399</v>
      </c>
      <c r="AT13" s="73">
        <v>10.1741952896118</v>
      </c>
    </row>
    <row r="14" spans="1:58">
      <c r="A14" s="73" t="s">
        <v>63</v>
      </c>
      <c r="B14" s="193" t="s">
        <v>260</v>
      </c>
      <c r="C14" s="73" t="s">
        <v>214</v>
      </c>
      <c r="D14" s="39">
        <v>134.6422607421876</v>
      </c>
      <c r="E14" s="39">
        <f t="shared" si="0"/>
        <v>146.80531311035159</v>
      </c>
      <c r="F14" s="39">
        <f t="shared" si="1"/>
        <v>122.5105743408204</v>
      </c>
      <c r="G14" s="73">
        <v>36.701328277587898</v>
      </c>
      <c r="H14" s="73">
        <v>30.627643585205099</v>
      </c>
      <c r="I14" s="73">
        <v>16734</v>
      </c>
      <c r="J14" s="73">
        <v>472</v>
      </c>
      <c r="K14" s="73">
        <v>16262</v>
      </c>
      <c r="L14" s="73">
        <v>1</v>
      </c>
      <c r="M14" s="73">
        <v>471</v>
      </c>
      <c r="N14" s="73">
        <v>107</v>
      </c>
      <c r="O14" s="73">
        <v>16155</v>
      </c>
      <c r="P14" s="73">
        <v>0</v>
      </c>
      <c r="X14" s="73">
        <v>3615.0771484375</v>
      </c>
      <c r="AA14" s="73" t="s">
        <v>215</v>
      </c>
      <c r="AB14" s="73">
        <v>4.4188686105068298</v>
      </c>
      <c r="AE14" s="73">
        <v>5.3427197479605102</v>
      </c>
      <c r="AF14" s="73">
        <v>3.49501747305316</v>
      </c>
      <c r="AG14" s="73">
        <v>81.545963338895803</v>
      </c>
      <c r="AJ14" s="73">
        <v>84.692151959693206</v>
      </c>
      <c r="AK14" s="73">
        <v>78.3997747180983</v>
      </c>
      <c r="AL14" s="73">
        <v>3923.4911219710002</v>
      </c>
      <c r="AM14" s="73">
        <v>3226.8144265821002</v>
      </c>
      <c r="AN14" s="73">
        <v>3246.4649225916401</v>
      </c>
      <c r="AS14" s="73">
        <v>35.210990905761697</v>
      </c>
      <c r="AT14" s="73">
        <v>32.112178802490199</v>
      </c>
      <c r="BA14" s="73">
        <v>4.8902208761692298</v>
      </c>
      <c r="BB14" s="73">
        <v>3.9475163448444301</v>
      </c>
      <c r="BE14" s="73">
        <v>83.151160404195195</v>
      </c>
      <c r="BF14" s="73">
        <v>79.940766273596395</v>
      </c>
    </row>
    <row r="15" spans="1:58">
      <c r="A15" s="73" t="s">
        <v>63</v>
      </c>
      <c r="B15" s="193" t="s">
        <v>260</v>
      </c>
      <c r="C15" s="73" t="s">
        <v>215</v>
      </c>
      <c r="D15" s="39">
        <v>30.469848632812603</v>
      </c>
      <c r="E15" s="39">
        <f t="shared" si="0"/>
        <v>36.220016479492202</v>
      </c>
      <c r="F15" s="39">
        <f t="shared" si="1"/>
        <v>24.726697921752919</v>
      </c>
      <c r="G15" s="73">
        <v>9.0550041198730504</v>
      </c>
      <c r="H15" s="73">
        <v>6.1816744804382298</v>
      </c>
      <c r="I15" s="73">
        <v>16734</v>
      </c>
      <c r="J15" s="73">
        <v>108</v>
      </c>
      <c r="K15" s="73">
        <v>16626</v>
      </c>
      <c r="L15" s="73">
        <v>1</v>
      </c>
      <c r="M15" s="73">
        <v>471</v>
      </c>
      <c r="N15" s="73">
        <v>107</v>
      </c>
      <c r="O15" s="73">
        <v>16155</v>
      </c>
      <c r="P15" s="73">
        <v>0</v>
      </c>
      <c r="X15" s="73">
        <v>4900.70751953125</v>
      </c>
      <c r="AL15" s="73">
        <v>6221.4448829933499</v>
      </c>
      <c r="AM15" s="73">
        <v>2939.39451141155</v>
      </c>
      <c r="AN15" s="73">
        <v>2960.5766220922501</v>
      </c>
      <c r="AS15" s="73">
        <v>8.3506822586059606</v>
      </c>
      <c r="AT15" s="73">
        <v>6.8846983909606898</v>
      </c>
    </row>
    <row r="16" spans="1:58">
      <c r="A16" s="73" t="s">
        <v>64</v>
      </c>
      <c r="B16" s="193" t="s">
        <v>261</v>
      </c>
      <c r="C16" s="73" t="s">
        <v>214</v>
      </c>
      <c r="D16" s="39">
        <v>165.5546997070312</v>
      </c>
      <c r="E16" s="39">
        <f t="shared" si="0"/>
        <v>178.71186828613281</v>
      </c>
      <c r="F16" s="39">
        <f t="shared" si="1"/>
        <v>152.4342346191408</v>
      </c>
      <c r="G16" s="73">
        <v>44.677967071533203</v>
      </c>
      <c r="H16" s="73">
        <v>38.108558654785199</v>
      </c>
      <c r="I16" s="73">
        <v>17646</v>
      </c>
      <c r="J16" s="73">
        <v>610</v>
      </c>
      <c r="K16" s="73">
        <v>17036</v>
      </c>
      <c r="L16" s="73">
        <v>1</v>
      </c>
      <c r="M16" s="73">
        <v>609</v>
      </c>
      <c r="N16" s="73">
        <v>125</v>
      </c>
      <c r="O16" s="73">
        <v>16911</v>
      </c>
      <c r="P16" s="73">
        <v>0</v>
      </c>
      <c r="X16" s="73">
        <v>3615.0771484375</v>
      </c>
      <c r="AA16" s="73" t="s">
        <v>215</v>
      </c>
      <c r="AB16" s="73">
        <v>4.90931640876427</v>
      </c>
      <c r="AE16" s="73">
        <v>5.8509258628243197</v>
      </c>
      <c r="AF16" s="73">
        <v>3.9677069547042199</v>
      </c>
      <c r="AG16" s="73">
        <v>83.077568861994394</v>
      </c>
      <c r="AJ16" s="73">
        <v>85.774043385103994</v>
      </c>
      <c r="AK16" s="73">
        <v>80.381094338884793</v>
      </c>
      <c r="AL16" s="73">
        <v>3854.9642734214899</v>
      </c>
      <c r="AM16" s="73">
        <v>3203.6530054777199</v>
      </c>
      <c r="AN16" s="73">
        <v>3226.1680158735999</v>
      </c>
      <c r="AS16" s="73">
        <v>43.0657348632813</v>
      </c>
      <c r="AT16" s="73">
        <v>39.714004516601598</v>
      </c>
      <c r="BA16" s="73">
        <v>5.3897290906083803</v>
      </c>
      <c r="BB16" s="73">
        <v>4.4289037269201597</v>
      </c>
      <c r="BE16" s="73">
        <v>84.453320296504501</v>
      </c>
      <c r="BF16" s="73">
        <v>81.701817427484301</v>
      </c>
    </row>
    <row r="17" spans="1:58">
      <c r="A17" s="73" t="s">
        <v>64</v>
      </c>
      <c r="B17" s="193" t="s">
        <v>261</v>
      </c>
      <c r="C17" s="73" t="s">
        <v>215</v>
      </c>
      <c r="D17" s="39">
        <v>33.722558593750001</v>
      </c>
      <c r="E17" s="39">
        <f t="shared" si="0"/>
        <v>39.61457443237304</v>
      </c>
      <c r="F17" s="39">
        <f t="shared" si="1"/>
        <v>27.83790588378908</v>
      </c>
      <c r="G17" s="73">
        <v>9.9036436080932599</v>
      </c>
      <c r="H17" s="73">
        <v>6.9594764709472701</v>
      </c>
      <c r="I17" s="73">
        <v>17646</v>
      </c>
      <c r="J17" s="73">
        <v>126</v>
      </c>
      <c r="K17" s="73">
        <v>17520</v>
      </c>
      <c r="L17" s="73">
        <v>1</v>
      </c>
      <c r="M17" s="73">
        <v>609</v>
      </c>
      <c r="N17" s="73">
        <v>125</v>
      </c>
      <c r="O17" s="73">
        <v>16911</v>
      </c>
      <c r="P17" s="73">
        <v>0</v>
      </c>
      <c r="X17" s="73">
        <v>4900.70751953125</v>
      </c>
      <c r="AL17" s="73">
        <v>6023.5907738095202</v>
      </c>
      <c r="AM17" s="73">
        <v>2898.0660809103201</v>
      </c>
      <c r="AN17" s="73">
        <v>2920.3836662727399</v>
      </c>
      <c r="AS17" s="73">
        <v>9.1819419860839808</v>
      </c>
      <c r="AT17" s="73">
        <v>7.6798162460327104</v>
      </c>
    </row>
    <row r="18" spans="1:58">
      <c r="A18" s="73" t="s">
        <v>210</v>
      </c>
      <c r="B18" s="193" t="s">
        <v>7</v>
      </c>
      <c r="C18" s="73" t="s">
        <v>214</v>
      </c>
      <c r="D18" s="39">
        <v>0.51142554283142005</v>
      </c>
      <c r="E18" s="39">
        <f t="shared" si="0"/>
        <v>1.6382923126220721</v>
      </c>
      <c r="F18" s="39">
        <f t="shared" si="1"/>
        <v>7.7477402985096006E-2</v>
      </c>
      <c r="G18" s="73">
        <v>0.40957307815551802</v>
      </c>
      <c r="H18" s="73">
        <v>1.9369350746274001E-2</v>
      </c>
      <c r="I18" s="73">
        <v>18404</v>
      </c>
      <c r="J18" s="73">
        <v>2</v>
      </c>
      <c r="K18" s="73">
        <v>18402</v>
      </c>
      <c r="L18" s="73">
        <v>0</v>
      </c>
      <c r="M18" s="73">
        <v>2</v>
      </c>
      <c r="N18" s="73">
        <v>0</v>
      </c>
      <c r="O18" s="73">
        <v>18402</v>
      </c>
      <c r="P18" s="73">
        <v>0</v>
      </c>
      <c r="X18" s="73">
        <v>3615.0771484375</v>
      </c>
      <c r="AA18" s="73" t="s">
        <v>215</v>
      </c>
      <c r="AG18" s="73">
        <v>100</v>
      </c>
      <c r="AJ18" s="73">
        <v>174.90202844959799</v>
      </c>
      <c r="AK18" s="73">
        <v>25.097971550402001</v>
      </c>
      <c r="AL18" s="73">
        <v>3716.6865234375</v>
      </c>
      <c r="AM18" s="73">
        <v>2897.18390763561</v>
      </c>
      <c r="AN18" s="73">
        <v>2897.2729646466801</v>
      </c>
      <c r="AS18" s="73">
        <v>0.245816245675087</v>
      </c>
      <c r="AT18" s="73">
        <v>5.54879643023014E-2</v>
      </c>
      <c r="BE18" s="73">
        <v>134.22441262814101</v>
      </c>
      <c r="BF18" s="73">
        <v>65.775587371859004</v>
      </c>
    </row>
    <row r="19" spans="1:58">
      <c r="A19" s="73" t="s">
        <v>210</v>
      </c>
      <c r="B19" s="193" t="s">
        <v>7</v>
      </c>
      <c r="C19" s="73" t="s">
        <v>215</v>
      </c>
      <c r="D19" s="39">
        <v>0</v>
      </c>
      <c r="E19" s="39">
        <f t="shared" si="0"/>
        <v>0.76613622903823997</v>
      </c>
      <c r="F19" s="39">
        <f t="shared" si="1"/>
        <v>0</v>
      </c>
      <c r="G19" s="73">
        <v>0.19153405725955999</v>
      </c>
      <c r="H19" s="73">
        <v>0</v>
      </c>
      <c r="I19" s="73">
        <v>18404</v>
      </c>
      <c r="J19" s="73">
        <v>0</v>
      </c>
      <c r="K19" s="73">
        <v>18404</v>
      </c>
      <c r="L19" s="73">
        <v>0</v>
      </c>
      <c r="M19" s="73">
        <v>2</v>
      </c>
      <c r="N19" s="73">
        <v>0</v>
      </c>
      <c r="O19" s="73">
        <v>18402</v>
      </c>
      <c r="P19" s="73">
        <v>0</v>
      </c>
      <c r="X19" s="73">
        <v>4900.70751953125</v>
      </c>
      <c r="AL19" s="73">
        <v>0</v>
      </c>
      <c r="AM19" s="73">
        <v>2732.5628693018298</v>
      </c>
      <c r="AN19" s="73">
        <v>2732.5628693018298</v>
      </c>
      <c r="AS19" s="73">
        <v>8.7516196072101607E-2</v>
      </c>
      <c r="AT19" s="73">
        <v>0</v>
      </c>
    </row>
    <row r="20" spans="1:58">
      <c r="A20" s="73" t="s">
        <v>65</v>
      </c>
      <c r="B20" s="193" t="s">
        <v>262</v>
      </c>
      <c r="C20" s="73" t="s">
        <v>214</v>
      </c>
      <c r="D20" s="39">
        <v>163.79283447265621</v>
      </c>
      <c r="E20" s="39">
        <f t="shared" si="0"/>
        <v>176.65238952636719</v>
      </c>
      <c r="F20" s="39">
        <f t="shared" si="1"/>
        <v>150.96830749511719</v>
      </c>
      <c r="G20" s="73">
        <v>44.163097381591797</v>
      </c>
      <c r="H20" s="73">
        <v>37.742076873779297</v>
      </c>
      <c r="I20" s="73">
        <v>18271</v>
      </c>
      <c r="J20" s="73">
        <v>625</v>
      </c>
      <c r="K20" s="73">
        <v>17646</v>
      </c>
      <c r="L20" s="73">
        <v>0</v>
      </c>
      <c r="M20" s="73">
        <v>625</v>
      </c>
      <c r="N20" s="73">
        <v>135</v>
      </c>
      <c r="O20" s="73">
        <v>17511</v>
      </c>
      <c r="P20" s="73">
        <v>0</v>
      </c>
      <c r="X20" s="73">
        <v>3615.0771484375</v>
      </c>
      <c r="AA20" s="73" t="s">
        <v>215</v>
      </c>
      <c r="AB20" s="73">
        <v>4.6932420946594702</v>
      </c>
      <c r="AE20" s="73">
        <v>5.56628199174859</v>
      </c>
      <c r="AF20" s="73">
        <v>3.82020219757035</v>
      </c>
      <c r="AG20" s="73">
        <v>82.4353157063521</v>
      </c>
      <c r="AJ20" s="73">
        <v>85.128802108856206</v>
      </c>
      <c r="AK20" s="73">
        <v>79.741829303847993</v>
      </c>
      <c r="AL20" s="73">
        <v>3793.4676683593698</v>
      </c>
      <c r="AM20" s="73">
        <v>3110.7618780861399</v>
      </c>
      <c r="AN20" s="73">
        <v>3134.1153408917198</v>
      </c>
      <c r="AS20" s="73">
        <v>42.587356567382798</v>
      </c>
      <c r="AT20" s="73">
        <v>39.311332702636697</v>
      </c>
      <c r="BA20" s="73">
        <v>5.1386701975053803</v>
      </c>
      <c r="BB20" s="73">
        <v>4.2478139918135502</v>
      </c>
      <c r="BE20" s="73">
        <v>83.809542179058496</v>
      </c>
      <c r="BF20" s="73">
        <v>81.061089233645802</v>
      </c>
    </row>
    <row r="21" spans="1:58">
      <c r="A21" s="73" t="s">
        <v>65</v>
      </c>
      <c r="B21" s="193" t="s">
        <v>262</v>
      </c>
      <c r="C21" s="73" t="s">
        <v>215</v>
      </c>
      <c r="D21" s="39">
        <v>34.8997192382812</v>
      </c>
      <c r="E21" s="39">
        <f t="shared" si="0"/>
        <v>40.790649414062401</v>
      </c>
      <c r="F21" s="39">
        <f t="shared" si="1"/>
        <v>29.016151428222638</v>
      </c>
      <c r="G21" s="73">
        <v>10.1976623535156</v>
      </c>
      <c r="H21" s="73">
        <v>7.2540378570556596</v>
      </c>
      <c r="I21" s="73">
        <v>18271</v>
      </c>
      <c r="J21" s="73">
        <v>135</v>
      </c>
      <c r="K21" s="73">
        <v>18136</v>
      </c>
      <c r="L21" s="73">
        <v>0</v>
      </c>
      <c r="M21" s="73">
        <v>625</v>
      </c>
      <c r="N21" s="73">
        <v>135</v>
      </c>
      <c r="O21" s="73">
        <v>17511</v>
      </c>
      <c r="P21" s="73">
        <v>0</v>
      </c>
      <c r="X21" s="73">
        <v>4900.70751953125</v>
      </c>
      <c r="AL21" s="73">
        <v>5829.7665617766197</v>
      </c>
      <c r="AM21" s="73">
        <v>2821.4706841676202</v>
      </c>
      <c r="AN21" s="73">
        <v>2843.6982548247902</v>
      </c>
      <c r="AS21" s="73">
        <v>9.4760932922363299</v>
      </c>
      <c r="AT21" s="73">
        <v>7.9742450714111301</v>
      </c>
    </row>
    <row r="22" spans="1:58">
      <c r="A22" s="73" t="s">
        <v>66</v>
      </c>
      <c r="B22" s="193">
        <v>12313</v>
      </c>
      <c r="C22" s="73" t="s">
        <v>214</v>
      </c>
      <c r="D22" s="39">
        <v>272.42036132812598</v>
      </c>
      <c r="E22" s="39">
        <f t="shared" si="0"/>
        <v>289.6873474121092</v>
      </c>
      <c r="F22" s="39">
        <f t="shared" si="1"/>
        <v>255.21644592285159</v>
      </c>
      <c r="G22" s="73">
        <v>72.421836853027301</v>
      </c>
      <c r="H22" s="73">
        <v>63.804111480712898</v>
      </c>
      <c r="I22" s="73">
        <v>17068</v>
      </c>
      <c r="J22" s="73">
        <v>960</v>
      </c>
      <c r="K22" s="73">
        <v>16108</v>
      </c>
      <c r="L22" s="73">
        <v>3</v>
      </c>
      <c r="M22" s="73">
        <v>957</v>
      </c>
      <c r="N22" s="73">
        <v>120</v>
      </c>
      <c r="O22" s="73">
        <v>15988</v>
      </c>
      <c r="P22" s="73">
        <v>0</v>
      </c>
      <c r="X22" s="73">
        <v>3615.0771484375</v>
      </c>
      <c r="AA22" s="73" t="s">
        <v>215</v>
      </c>
      <c r="AB22" s="73">
        <v>8.0039882441840202</v>
      </c>
      <c r="AE22" s="73">
        <v>9.5064266042784098</v>
      </c>
      <c r="AF22" s="73">
        <v>6.50154988408962</v>
      </c>
      <c r="AG22" s="73">
        <v>88.8938104662016</v>
      </c>
      <c r="AJ22" s="73">
        <v>90.747029810511194</v>
      </c>
      <c r="AK22" s="73">
        <v>87.040591121892106</v>
      </c>
      <c r="AL22" s="73">
        <v>3938.8987337748199</v>
      </c>
      <c r="AM22" s="73">
        <v>3283.0354699588802</v>
      </c>
      <c r="AN22" s="73">
        <v>3319.92489656207</v>
      </c>
      <c r="AS22" s="73">
        <v>70.305534362792997</v>
      </c>
      <c r="AT22" s="73">
        <v>65.908744812011705</v>
      </c>
      <c r="BA22" s="73">
        <v>8.7705378596808306</v>
      </c>
      <c r="BB22" s="73">
        <v>7.2374386286872001</v>
      </c>
      <c r="BE22" s="73">
        <v>89.839329838938198</v>
      </c>
      <c r="BF22" s="73">
        <v>87.948291093465102</v>
      </c>
    </row>
    <row r="23" spans="1:58">
      <c r="A23" s="73" t="s">
        <v>66</v>
      </c>
      <c r="B23" s="193">
        <v>12313</v>
      </c>
      <c r="C23" s="73" t="s">
        <v>215</v>
      </c>
      <c r="D23" s="39">
        <v>34.035577392578197</v>
      </c>
      <c r="E23" s="39">
        <f t="shared" si="0"/>
        <v>40.054450988769602</v>
      </c>
      <c r="F23" s="39">
        <f t="shared" si="1"/>
        <v>28.024393081665039</v>
      </c>
      <c r="G23" s="73">
        <v>10.013612747192401</v>
      </c>
      <c r="H23" s="73">
        <v>7.0060982704162598</v>
      </c>
      <c r="I23" s="73">
        <v>17068</v>
      </c>
      <c r="J23" s="73">
        <v>123</v>
      </c>
      <c r="K23" s="73">
        <v>16945</v>
      </c>
      <c r="L23" s="73">
        <v>3</v>
      </c>
      <c r="M23" s="73">
        <v>957</v>
      </c>
      <c r="N23" s="73">
        <v>120</v>
      </c>
      <c r="O23" s="73">
        <v>15988</v>
      </c>
      <c r="P23" s="73">
        <v>0</v>
      </c>
      <c r="X23" s="73">
        <v>4900.70751953125</v>
      </c>
      <c r="AL23" s="73">
        <v>5995.1032814087903</v>
      </c>
      <c r="AM23" s="73">
        <v>2946.7832797025999</v>
      </c>
      <c r="AN23" s="73">
        <v>2968.7509009944902</v>
      </c>
      <c r="AS23" s="73">
        <v>9.2763671875</v>
      </c>
      <c r="AT23" s="73">
        <v>7.74192190170288</v>
      </c>
    </row>
    <row r="24" spans="1:58">
      <c r="A24" s="73" t="s">
        <v>67</v>
      </c>
      <c r="B24" s="193" t="s">
        <v>263</v>
      </c>
      <c r="C24" s="73" t="s">
        <v>214</v>
      </c>
      <c r="D24" s="39">
        <v>139.03876953125001</v>
      </c>
      <c r="E24" s="39">
        <f t="shared" si="0"/>
        <v>151.6531677246092</v>
      </c>
      <c r="F24" s="39">
        <f t="shared" si="1"/>
        <v>126.45809173584</v>
      </c>
      <c r="G24" s="73">
        <v>37.913291931152301</v>
      </c>
      <c r="H24" s="73">
        <v>31.61452293396</v>
      </c>
      <c r="I24" s="73">
        <v>16075</v>
      </c>
      <c r="J24" s="73">
        <v>468</v>
      </c>
      <c r="K24" s="73">
        <v>15607</v>
      </c>
      <c r="L24" s="73">
        <v>31</v>
      </c>
      <c r="M24" s="73">
        <v>437</v>
      </c>
      <c r="N24" s="73">
        <v>331</v>
      </c>
      <c r="O24" s="73">
        <v>15276</v>
      </c>
      <c r="P24" s="73">
        <v>1.5768385049973901</v>
      </c>
      <c r="X24" s="73">
        <v>3615.0771484375</v>
      </c>
      <c r="AA24" s="73" t="s">
        <v>215</v>
      </c>
      <c r="AB24" s="73">
        <v>1.2971814132417101</v>
      </c>
      <c r="AE24" s="73">
        <v>1.4751451778846201</v>
      </c>
      <c r="AF24" s="73">
        <v>1.1192176485987899</v>
      </c>
      <c r="AG24" s="73">
        <v>56.468392342212397</v>
      </c>
      <c r="AJ24" s="73">
        <v>59.840807222065401</v>
      </c>
      <c r="AK24" s="73">
        <v>53.095977462359301</v>
      </c>
      <c r="AL24" s="73">
        <v>3689.2880061223</v>
      </c>
      <c r="AM24" s="73">
        <v>3395.79830835435</v>
      </c>
      <c r="AN24" s="73">
        <v>3404.34282957086</v>
      </c>
      <c r="AS24" s="73">
        <v>36.3676147460938</v>
      </c>
      <c r="AT24" s="73">
        <v>33.153964996337898</v>
      </c>
      <c r="BA24" s="73">
        <v>1.3879790983731699</v>
      </c>
      <c r="BB24" s="73">
        <v>1.2063837281102501</v>
      </c>
      <c r="BE24" s="73">
        <v>58.189009261100097</v>
      </c>
      <c r="BF24" s="73">
        <v>54.747775423324697</v>
      </c>
    </row>
    <row r="25" spans="1:58">
      <c r="A25" s="73" t="s">
        <v>67</v>
      </c>
      <c r="B25" s="193" t="s">
        <v>263</v>
      </c>
      <c r="C25" s="73" t="s">
        <v>215</v>
      </c>
      <c r="D25" s="39">
        <v>107.1852905273438</v>
      </c>
      <c r="E25" s="39">
        <f t="shared" si="0"/>
        <v>118.240234375</v>
      </c>
      <c r="F25" s="39">
        <f t="shared" si="1"/>
        <v>96.156265258789205</v>
      </c>
      <c r="G25" s="73">
        <v>29.56005859375</v>
      </c>
      <c r="H25" s="73">
        <v>24.039066314697301</v>
      </c>
      <c r="I25" s="73">
        <v>16075</v>
      </c>
      <c r="J25" s="73">
        <v>362</v>
      </c>
      <c r="K25" s="73">
        <v>15713</v>
      </c>
      <c r="L25" s="73">
        <v>31</v>
      </c>
      <c r="M25" s="73">
        <v>437</v>
      </c>
      <c r="N25" s="73">
        <v>331</v>
      </c>
      <c r="O25" s="73">
        <v>15276</v>
      </c>
      <c r="P25" s="73">
        <v>1.5768385049973901</v>
      </c>
      <c r="X25" s="73">
        <v>4900.70751953125</v>
      </c>
      <c r="AL25" s="73">
        <v>5943.5288126402802</v>
      </c>
      <c r="AM25" s="73">
        <v>2996.9277132284701</v>
      </c>
      <c r="AN25" s="73">
        <v>3063.2835202572201</v>
      </c>
      <c r="AS25" s="73">
        <v>28.205581665039102</v>
      </c>
      <c r="AT25" s="73">
        <v>25.388751983642599</v>
      </c>
    </row>
    <row r="26" spans="1:58">
      <c r="A26" s="73" t="s">
        <v>68</v>
      </c>
      <c r="B26" s="193" t="s">
        <v>264</v>
      </c>
      <c r="C26" s="73" t="s">
        <v>214</v>
      </c>
      <c r="D26" s="39">
        <v>3622.0050781250002</v>
      </c>
      <c r="E26" s="39">
        <f t="shared" si="0"/>
        <v>3700.4621582031241</v>
      </c>
      <c r="F26" s="39">
        <f t="shared" si="1"/>
        <v>3544.8347167968759</v>
      </c>
      <c r="G26" s="73">
        <v>925.11553955078102</v>
      </c>
      <c r="H26" s="73">
        <v>886.20867919921898</v>
      </c>
      <c r="I26" s="73">
        <v>16288</v>
      </c>
      <c r="J26" s="73">
        <v>8744</v>
      </c>
      <c r="K26" s="73">
        <v>7544</v>
      </c>
      <c r="L26" s="73">
        <v>249</v>
      </c>
      <c r="M26" s="73">
        <v>8495</v>
      </c>
      <c r="N26" s="73">
        <v>55</v>
      </c>
      <c r="O26" s="73">
        <v>7489</v>
      </c>
      <c r="P26" s="73">
        <v>13.556647665524499</v>
      </c>
      <c r="X26" s="73">
        <v>3615.0771484375</v>
      </c>
      <c r="AA26" s="73" t="s">
        <v>215</v>
      </c>
      <c r="AB26" s="73">
        <v>40.852386225289003</v>
      </c>
      <c r="AE26" s="73">
        <v>45.527940675313602</v>
      </c>
      <c r="AF26" s="73">
        <v>36.176831775264503</v>
      </c>
      <c r="AG26" s="73">
        <v>97.610649976760996</v>
      </c>
      <c r="AJ26" s="73">
        <v>97.877577077970599</v>
      </c>
      <c r="AK26" s="73">
        <v>97.343722875551407</v>
      </c>
      <c r="AL26" s="73">
        <v>3700.21404060441</v>
      </c>
      <c r="AM26" s="73">
        <v>3545.9749808609799</v>
      </c>
      <c r="AN26" s="73">
        <v>3628.7762049766802</v>
      </c>
      <c r="AS26" s="73">
        <v>915.46771240234398</v>
      </c>
      <c r="AT26" s="73">
        <v>895.61853027343795</v>
      </c>
      <c r="BA26" s="73">
        <v>43.2378649082194</v>
      </c>
      <c r="BB26" s="73">
        <v>38.466907542358598</v>
      </c>
      <c r="BE26" s="73">
        <v>97.746836800513805</v>
      </c>
      <c r="BF26" s="73">
        <v>97.474463153008301</v>
      </c>
    </row>
    <row r="27" spans="1:58">
      <c r="A27" s="73" t="s">
        <v>68</v>
      </c>
      <c r="B27" s="193" t="s">
        <v>264</v>
      </c>
      <c r="C27" s="73" t="s">
        <v>215</v>
      </c>
      <c r="D27" s="39">
        <v>88.660797119140597</v>
      </c>
      <c r="E27" s="39">
        <f t="shared" si="0"/>
        <v>98.638198852539205</v>
      </c>
      <c r="F27" s="39">
        <f t="shared" si="1"/>
        <v>78.704498291015597</v>
      </c>
      <c r="G27" s="73">
        <v>24.659549713134801</v>
      </c>
      <c r="H27" s="73">
        <v>19.676124572753899</v>
      </c>
      <c r="I27" s="73">
        <v>16288</v>
      </c>
      <c r="J27" s="73">
        <v>304</v>
      </c>
      <c r="K27" s="73">
        <v>15984</v>
      </c>
      <c r="L27" s="73">
        <v>249</v>
      </c>
      <c r="M27" s="73">
        <v>8495</v>
      </c>
      <c r="N27" s="73">
        <v>55</v>
      </c>
      <c r="O27" s="73">
        <v>7489</v>
      </c>
      <c r="P27" s="73">
        <v>13.556647665524499</v>
      </c>
      <c r="X27" s="73">
        <v>4900.70751953125</v>
      </c>
      <c r="AL27" s="73">
        <v>6022.4901283665704</v>
      </c>
      <c r="AM27" s="73">
        <v>3153.8092157403998</v>
      </c>
      <c r="AN27" s="73">
        <v>3207.3504115556202</v>
      </c>
      <c r="AS27" s="73">
        <v>23.4371662139893</v>
      </c>
      <c r="AT27" s="73">
        <v>20.894605636596701</v>
      </c>
    </row>
    <row r="28" spans="1:58">
      <c r="A28" s="73" t="s">
        <v>69</v>
      </c>
      <c r="B28" s="193" t="s">
        <v>265</v>
      </c>
      <c r="C28" s="73" t="s">
        <v>214</v>
      </c>
      <c r="D28" s="39">
        <v>78.179205322265602</v>
      </c>
      <c r="E28" s="39">
        <f t="shared" si="0"/>
        <v>87.109245300292798</v>
      </c>
      <c r="F28" s="39">
        <f t="shared" si="1"/>
        <v>69.266082763672003</v>
      </c>
      <c r="G28" s="73">
        <v>21.7773113250732</v>
      </c>
      <c r="H28" s="73">
        <v>17.316520690918001</v>
      </c>
      <c r="I28" s="73">
        <v>17905</v>
      </c>
      <c r="J28" s="73">
        <v>295</v>
      </c>
      <c r="K28" s="73">
        <v>17610</v>
      </c>
      <c r="L28" s="73">
        <v>16</v>
      </c>
      <c r="M28" s="73">
        <v>279</v>
      </c>
      <c r="N28" s="73">
        <v>260</v>
      </c>
      <c r="O28" s="73">
        <v>17350</v>
      </c>
      <c r="P28" s="73">
        <v>0.77684003707776905</v>
      </c>
      <c r="X28" s="73">
        <v>3615.0771484375</v>
      </c>
      <c r="AA28" s="73" t="s">
        <v>215</v>
      </c>
      <c r="AB28" s="73">
        <v>1.06941560120172</v>
      </c>
      <c r="AE28" s="73">
        <v>1.2449492237695701</v>
      </c>
      <c r="AF28" s="73">
        <v>0.89388197863385699</v>
      </c>
      <c r="AG28" s="73">
        <v>51.677178841248796</v>
      </c>
      <c r="AJ28" s="73">
        <v>55.776055763684703</v>
      </c>
      <c r="AK28" s="73">
        <v>47.578301918812997</v>
      </c>
      <c r="AL28" s="73">
        <v>3785.5863388837402</v>
      </c>
      <c r="AM28" s="73">
        <v>3382.4028449522598</v>
      </c>
      <c r="AN28" s="73">
        <v>3389.04563359845</v>
      </c>
      <c r="AS28" s="73">
        <v>20.683307647705099</v>
      </c>
      <c r="AT28" s="73">
        <v>18.407396316528299</v>
      </c>
      <c r="BA28" s="73">
        <v>1.15897347165718</v>
      </c>
      <c r="BB28" s="73">
        <v>0.97985773074624805</v>
      </c>
      <c r="BE28" s="73">
        <v>53.768440236429697</v>
      </c>
      <c r="BF28" s="73">
        <v>49.585917446068002</v>
      </c>
    </row>
    <row r="29" spans="1:58">
      <c r="A29" s="73" t="s">
        <v>69</v>
      </c>
      <c r="B29" s="193" t="s">
        <v>265</v>
      </c>
      <c r="C29" s="73" t="s">
        <v>215</v>
      </c>
      <c r="D29" s="39">
        <v>73.104608154296798</v>
      </c>
      <c r="E29" s="39">
        <f t="shared" si="0"/>
        <v>81.737358093261605</v>
      </c>
      <c r="F29" s="39">
        <f t="shared" si="1"/>
        <v>64.487670898437599</v>
      </c>
      <c r="G29" s="73">
        <v>20.434339523315401</v>
      </c>
      <c r="H29" s="73">
        <v>16.1219177246094</v>
      </c>
      <c r="I29" s="73">
        <v>17905</v>
      </c>
      <c r="J29" s="73">
        <v>276</v>
      </c>
      <c r="K29" s="73">
        <v>17629</v>
      </c>
      <c r="L29" s="73">
        <v>16</v>
      </c>
      <c r="M29" s="73">
        <v>279</v>
      </c>
      <c r="N29" s="73">
        <v>260</v>
      </c>
      <c r="O29" s="73">
        <v>17350</v>
      </c>
      <c r="P29" s="73">
        <v>0.77684003707776905</v>
      </c>
      <c r="X29" s="73">
        <v>4900.70751953125</v>
      </c>
      <c r="AL29" s="73">
        <v>6019.83592157779</v>
      </c>
      <c r="AM29" s="73">
        <v>3030.6185903149399</v>
      </c>
      <c r="AN29" s="73">
        <v>3076.6964447370801</v>
      </c>
      <c r="AS29" s="73">
        <v>19.376773834228501</v>
      </c>
      <c r="AT29" s="73">
        <v>17.176561355590799</v>
      </c>
    </row>
    <row r="30" spans="1:58">
      <c r="A30" s="73" t="s">
        <v>70</v>
      </c>
      <c r="B30" s="193" t="s">
        <v>266</v>
      </c>
      <c r="C30" s="73" t="s">
        <v>214</v>
      </c>
      <c r="D30" s="39">
        <v>33280.171875</v>
      </c>
      <c r="E30" s="39">
        <f t="shared" si="0"/>
        <v>36390.49609375</v>
      </c>
      <c r="F30" s="39">
        <f t="shared" si="1"/>
        <v>30730.294921875</v>
      </c>
      <c r="G30" s="73">
        <v>9097.6240234375</v>
      </c>
      <c r="H30" s="73">
        <v>7682.57373046875</v>
      </c>
      <c r="I30" s="73">
        <v>12964</v>
      </c>
      <c r="J30" s="73">
        <v>12953</v>
      </c>
      <c r="K30" s="73">
        <v>11</v>
      </c>
      <c r="L30" s="73">
        <v>80</v>
      </c>
      <c r="M30" s="73">
        <v>12873</v>
      </c>
      <c r="N30" s="73">
        <v>0</v>
      </c>
      <c r="O30" s="73">
        <v>11</v>
      </c>
      <c r="P30" s="73">
        <v>7.2824158580537199</v>
      </c>
      <c r="X30" s="73">
        <v>3615.0771484375</v>
      </c>
      <c r="AA30" s="73" t="s">
        <v>215</v>
      </c>
      <c r="AB30" s="73">
        <v>1142.48391205194</v>
      </c>
      <c r="AE30" s="73">
        <v>1412.34405018396</v>
      </c>
      <c r="AF30" s="73">
        <v>872.623773919933</v>
      </c>
      <c r="AG30" s="73">
        <v>99.912547960713695</v>
      </c>
      <c r="AJ30" s="73">
        <v>99.933186484048406</v>
      </c>
      <c r="AK30" s="73">
        <v>99.891909437378999</v>
      </c>
      <c r="AL30" s="73">
        <v>4111.2438403921597</v>
      </c>
      <c r="AM30" s="73">
        <v>3412.74287553267</v>
      </c>
      <c r="AN30" s="73">
        <v>4110.6511598449897</v>
      </c>
      <c r="AS30" s="73">
        <v>8694.400390625</v>
      </c>
      <c r="AT30" s="73">
        <v>7981.56640625</v>
      </c>
      <c r="BA30" s="73">
        <v>1279.1539376988401</v>
      </c>
      <c r="BB30" s="73">
        <v>1005.81388640505</v>
      </c>
      <c r="BE30" s="73">
        <v>99.923000291810098</v>
      </c>
      <c r="BF30" s="73">
        <v>99.902095629617307</v>
      </c>
    </row>
    <row r="31" spans="1:58">
      <c r="A31" s="73" t="s">
        <v>70</v>
      </c>
      <c r="B31" s="193" t="s">
        <v>266</v>
      </c>
      <c r="C31" s="73" t="s">
        <v>215</v>
      </c>
      <c r="D31" s="39">
        <v>29.129663085937601</v>
      </c>
      <c r="E31" s="39">
        <f t="shared" si="0"/>
        <v>36.021865844726563</v>
      </c>
      <c r="F31" s="39">
        <f t="shared" si="1"/>
        <v>23.183498382568359</v>
      </c>
      <c r="G31" s="73">
        <v>9.0054664611816406</v>
      </c>
      <c r="H31" s="73">
        <v>5.7958745956420898</v>
      </c>
      <c r="I31" s="73">
        <v>12964</v>
      </c>
      <c r="J31" s="73">
        <v>80</v>
      </c>
      <c r="K31" s="73">
        <v>12884</v>
      </c>
      <c r="L31" s="73">
        <v>80</v>
      </c>
      <c r="M31" s="73">
        <v>12873</v>
      </c>
      <c r="N31" s="73">
        <v>0</v>
      </c>
      <c r="O31" s="73">
        <v>11</v>
      </c>
      <c r="P31" s="73">
        <v>7.2824158580537199</v>
      </c>
      <c r="X31" s="73">
        <v>4900.70751953125</v>
      </c>
      <c r="AL31" s="73">
        <v>7080.1968383789099</v>
      </c>
      <c r="AM31" s="73">
        <v>3776.4968626489599</v>
      </c>
      <c r="AN31" s="73">
        <v>3796.8837801172099</v>
      </c>
      <c r="AS31" s="73">
        <v>8.1262636184692401</v>
      </c>
      <c r="AT31" s="73">
        <v>6.4994888305664098</v>
      </c>
    </row>
    <row r="32" spans="1:58">
      <c r="A32" s="73" t="s">
        <v>71</v>
      </c>
      <c r="B32" s="193" t="s">
        <v>7</v>
      </c>
      <c r="C32" s="73" t="s">
        <v>214</v>
      </c>
      <c r="D32" s="39">
        <v>0.55129833221435598</v>
      </c>
      <c r="E32" s="39">
        <f t="shared" si="0"/>
        <v>1.76603639125824</v>
      </c>
      <c r="F32" s="39">
        <f t="shared" si="1"/>
        <v>8.3517543971538405E-2</v>
      </c>
      <c r="G32" s="73">
        <v>0.44150909781455999</v>
      </c>
      <c r="H32" s="73">
        <v>2.0879385992884601E-2</v>
      </c>
      <c r="I32" s="73">
        <v>17073</v>
      </c>
      <c r="J32" s="73">
        <v>2</v>
      </c>
      <c r="K32" s="73">
        <v>17071</v>
      </c>
      <c r="L32" s="73">
        <v>1</v>
      </c>
      <c r="M32" s="73">
        <v>1</v>
      </c>
      <c r="N32" s="73">
        <v>0</v>
      </c>
      <c r="O32" s="73">
        <v>17071</v>
      </c>
      <c r="P32" s="73">
        <v>6.8910267352945198E-2</v>
      </c>
      <c r="X32" s="73">
        <v>3615.0771484375</v>
      </c>
      <c r="AA32" s="73" t="s">
        <v>215</v>
      </c>
      <c r="AB32" s="73">
        <v>2.00005860105655</v>
      </c>
      <c r="AE32" s="73">
        <v>7.6331617529837699</v>
      </c>
      <c r="AF32" s="73">
        <v>0</v>
      </c>
      <c r="AG32" s="73">
        <v>66.667317776798598</v>
      </c>
      <c r="AJ32" s="73">
        <v>129.254907641736</v>
      </c>
      <c r="AK32" s="73">
        <v>4.0797279118615304</v>
      </c>
      <c r="AL32" s="73">
        <v>5187.3939208984402</v>
      </c>
      <c r="AM32" s="73">
        <v>2976.8232512689401</v>
      </c>
      <c r="AN32" s="73">
        <v>2977.08220642265</v>
      </c>
      <c r="AS32" s="73">
        <v>0.26498207449913003</v>
      </c>
      <c r="AT32" s="73">
        <v>5.9813879430294002E-2</v>
      </c>
      <c r="BA32" s="73">
        <v>4.6714691490476001</v>
      </c>
      <c r="BB32" s="73">
        <v>0</v>
      </c>
      <c r="BE32" s="73">
        <v>96.348497621930406</v>
      </c>
      <c r="BF32" s="73">
        <v>36.986137931666804</v>
      </c>
    </row>
    <row r="33" spans="1:58">
      <c r="A33" s="73" t="s">
        <v>71</v>
      </c>
      <c r="B33" s="193" t="s">
        <v>7</v>
      </c>
      <c r="C33" s="73" t="s">
        <v>215</v>
      </c>
      <c r="D33" s="39">
        <v>0.27564108371734602</v>
      </c>
      <c r="E33" s="39">
        <f t="shared" si="0"/>
        <v>1.3166074752807599</v>
      </c>
      <c r="F33" s="39">
        <f t="shared" si="1"/>
        <v>1.157660037279128E-2</v>
      </c>
      <c r="G33" s="73">
        <v>0.32915186882018999</v>
      </c>
      <c r="H33" s="73">
        <v>2.89415009319782E-3</v>
      </c>
      <c r="I33" s="73">
        <v>17073</v>
      </c>
      <c r="J33" s="73">
        <v>1</v>
      </c>
      <c r="K33" s="73">
        <v>17072</v>
      </c>
      <c r="L33" s="73">
        <v>1</v>
      </c>
      <c r="M33" s="73">
        <v>1</v>
      </c>
      <c r="N33" s="73">
        <v>0</v>
      </c>
      <c r="O33" s="73">
        <v>17071</v>
      </c>
      <c r="P33" s="73">
        <v>6.8910267352945198E-2</v>
      </c>
      <c r="X33" s="73">
        <v>4900.70751953125</v>
      </c>
      <c r="AL33" s="73">
        <v>5164.17236328125</v>
      </c>
      <c r="AM33" s="73">
        <v>2823.6292576883702</v>
      </c>
      <c r="AN33" s="73">
        <v>2823.7663480125898</v>
      </c>
      <c r="AS33" s="73">
        <v>0.17152515053749101</v>
      </c>
      <c r="AT33" s="73">
        <v>1.86742842197418E-2</v>
      </c>
    </row>
    <row r="34" spans="1:58">
      <c r="A34" s="73" t="s">
        <v>216</v>
      </c>
      <c r="B34" s="73"/>
      <c r="C34" s="73" t="s">
        <v>214</v>
      </c>
      <c r="D34" s="39">
        <v>14828.5765625</v>
      </c>
      <c r="E34" s="39">
        <f t="shared" si="0"/>
        <v>15160.67675781252</v>
      </c>
      <c r="F34" s="39">
        <f t="shared" si="1"/>
        <v>14518.37792968752</v>
      </c>
      <c r="G34" s="73">
        <v>3790.16918945313</v>
      </c>
      <c r="H34" s="73">
        <v>3629.59448242188</v>
      </c>
      <c r="I34" s="73">
        <v>18502</v>
      </c>
      <c r="J34" s="73">
        <v>17710</v>
      </c>
      <c r="K34" s="73">
        <v>792</v>
      </c>
      <c r="L34" s="73">
        <v>0</v>
      </c>
      <c r="M34" s="73">
        <v>17710</v>
      </c>
      <c r="N34" s="73">
        <v>0</v>
      </c>
      <c r="O34" s="73">
        <v>792</v>
      </c>
      <c r="P34" s="73">
        <v>0</v>
      </c>
      <c r="X34" s="73">
        <v>3615.0771484375</v>
      </c>
      <c r="AA34" s="73" t="s">
        <v>215</v>
      </c>
      <c r="AG34" s="73">
        <v>100</v>
      </c>
      <c r="AJ34" s="73">
        <v>100.002569625932</v>
      </c>
      <c r="AK34" s="73">
        <v>99.997430374067704</v>
      </c>
      <c r="AL34" s="73">
        <v>3771.2046545527301</v>
      </c>
      <c r="AM34" s="73">
        <v>3577.1370791425602</v>
      </c>
      <c r="AN34" s="73">
        <v>3762.8973623829802</v>
      </c>
      <c r="AS34" s="73">
        <v>3748.77172851563</v>
      </c>
      <c r="AT34" s="73">
        <v>3666.93969726563</v>
      </c>
      <c r="BE34" s="73">
        <v>100.001174119776</v>
      </c>
      <c r="BF34" s="73">
        <v>99.998825880224004</v>
      </c>
    </row>
    <row r="35" spans="1:58">
      <c r="A35" s="73" t="s">
        <v>216</v>
      </c>
      <c r="B35" s="73"/>
      <c r="C35" s="73" t="s">
        <v>215</v>
      </c>
      <c r="D35" s="39">
        <v>0</v>
      </c>
      <c r="E35" s="39">
        <f t="shared" si="0"/>
        <v>0.76207792758941595</v>
      </c>
      <c r="F35" s="39">
        <f t="shared" si="1"/>
        <v>0</v>
      </c>
      <c r="G35" s="73">
        <v>0.19051948189735399</v>
      </c>
      <c r="H35" s="73">
        <v>0</v>
      </c>
      <c r="I35" s="73">
        <v>18502</v>
      </c>
      <c r="J35" s="73">
        <v>0</v>
      </c>
      <c r="K35" s="73">
        <v>18502</v>
      </c>
      <c r="L35" s="73">
        <v>0</v>
      </c>
      <c r="M35" s="73">
        <v>17710</v>
      </c>
      <c r="N35" s="73">
        <v>0</v>
      </c>
      <c r="O35" s="73">
        <v>792</v>
      </c>
      <c r="P35" s="73">
        <v>0</v>
      </c>
      <c r="X35" s="73">
        <v>4900.70751953125</v>
      </c>
      <c r="AL35" s="73">
        <v>0</v>
      </c>
      <c r="AM35" s="73">
        <v>2827.6848432008801</v>
      </c>
      <c r="AN35" s="73">
        <v>2827.6848432008801</v>
      </c>
      <c r="AS35" s="73">
        <v>8.7052628397941603E-2</v>
      </c>
      <c r="AT35" s="73">
        <v>0</v>
      </c>
    </row>
    <row r="36" spans="1:58">
      <c r="A36" s="73" t="s">
        <v>217</v>
      </c>
      <c r="B36" s="73"/>
      <c r="C36" s="73" t="s">
        <v>214</v>
      </c>
      <c r="D36" s="39">
        <v>0</v>
      </c>
      <c r="E36" s="39">
        <f t="shared" si="0"/>
        <v>0.79217988252639604</v>
      </c>
      <c r="F36" s="39">
        <f t="shared" si="1"/>
        <v>0</v>
      </c>
      <c r="G36" s="73">
        <v>0.19804497063159901</v>
      </c>
      <c r="H36" s="73">
        <v>0</v>
      </c>
      <c r="I36" s="73">
        <v>17799</v>
      </c>
      <c r="J36" s="73">
        <v>0</v>
      </c>
      <c r="K36" s="73">
        <v>17799</v>
      </c>
      <c r="L36" s="73">
        <v>0</v>
      </c>
      <c r="M36" s="73">
        <v>0</v>
      </c>
      <c r="N36" s="73">
        <v>17799</v>
      </c>
      <c r="O36" s="73">
        <v>0</v>
      </c>
      <c r="P36" s="73">
        <v>0</v>
      </c>
      <c r="X36" s="73">
        <v>3615.0771484375</v>
      </c>
      <c r="AA36" s="73" t="s">
        <v>215</v>
      </c>
      <c r="AL36" s="73">
        <v>0</v>
      </c>
      <c r="AM36" s="73">
        <v>3078.0138301501102</v>
      </c>
      <c r="AN36" s="73">
        <v>3078.0138301501102</v>
      </c>
      <c r="AS36" s="73">
        <v>9.0491041541099507E-2</v>
      </c>
      <c r="AT36" s="73">
        <v>0</v>
      </c>
    </row>
    <row r="37" spans="1:58">
      <c r="A37" s="73" t="s">
        <v>217</v>
      </c>
      <c r="B37" s="73"/>
      <c r="C37" s="73" t="s">
        <v>215</v>
      </c>
      <c r="D37" s="39">
        <v>4000000</v>
      </c>
      <c r="E37" s="39">
        <f t="shared" si="0"/>
        <v>4000000</v>
      </c>
      <c r="F37" s="39">
        <f t="shared" si="1"/>
        <v>40892.32421875</v>
      </c>
      <c r="G37" s="73">
        <v>1000000</v>
      </c>
      <c r="H37" s="73">
        <v>10223.0810546875</v>
      </c>
      <c r="I37" s="73">
        <v>17799</v>
      </c>
      <c r="J37" s="73">
        <v>17799</v>
      </c>
      <c r="K37" s="73">
        <v>0</v>
      </c>
      <c r="L37" s="73">
        <v>0</v>
      </c>
      <c r="M37" s="73">
        <v>0</v>
      </c>
      <c r="N37" s="73">
        <v>17799</v>
      </c>
      <c r="O37" s="73">
        <v>0</v>
      </c>
      <c r="P37" s="73">
        <v>0</v>
      </c>
      <c r="X37" s="73">
        <v>4900.70751953125</v>
      </c>
      <c r="AL37" s="73">
        <v>6365.2998122864601</v>
      </c>
      <c r="AM37" s="73">
        <v>0</v>
      </c>
      <c r="AN37" s="73">
        <v>6365.2998122864601</v>
      </c>
      <c r="AS37" s="73">
        <v>1000000</v>
      </c>
      <c r="AT37" s="73">
        <v>11144.4912109375</v>
      </c>
    </row>
    <row r="38" spans="1:58">
      <c r="A38" s="73" t="s">
        <v>218</v>
      </c>
      <c r="B38" s="193" t="s">
        <v>254</v>
      </c>
      <c r="C38" s="73" t="s">
        <v>25</v>
      </c>
      <c r="D38" s="39">
        <v>0</v>
      </c>
      <c r="E38" s="39">
        <f t="shared" si="0"/>
        <v>0.85408586263656805</v>
      </c>
      <c r="F38" s="39">
        <f t="shared" si="1"/>
        <v>0</v>
      </c>
      <c r="G38" s="73">
        <v>0.21352146565914201</v>
      </c>
      <c r="H38" s="73">
        <v>0</v>
      </c>
      <c r="I38" s="73">
        <v>16509</v>
      </c>
      <c r="J38" s="73">
        <v>0</v>
      </c>
      <c r="K38" s="73">
        <v>16509</v>
      </c>
      <c r="L38" s="73">
        <v>0</v>
      </c>
      <c r="M38" s="73">
        <v>0</v>
      </c>
      <c r="N38" s="73">
        <v>178</v>
      </c>
      <c r="O38" s="73">
        <v>16331</v>
      </c>
      <c r="P38" s="73">
        <v>0</v>
      </c>
      <c r="X38" s="73">
        <v>5722.22216796875</v>
      </c>
      <c r="AA38" s="73" t="s">
        <v>219</v>
      </c>
      <c r="AL38" s="73">
        <v>0</v>
      </c>
      <c r="AM38" s="73">
        <v>4138.0725476533398</v>
      </c>
      <c r="AN38" s="73">
        <v>4138.0725476533198</v>
      </c>
      <c r="AS38" s="73">
        <v>9.7562238574028001E-2</v>
      </c>
      <c r="AT38" s="73">
        <v>0</v>
      </c>
    </row>
    <row r="39" spans="1:58">
      <c r="A39" s="73" t="s">
        <v>218</v>
      </c>
      <c r="B39" s="193" t="s">
        <v>254</v>
      </c>
      <c r="C39" s="73" t="s">
        <v>219</v>
      </c>
      <c r="D39" s="39">
        <v>51.014328002929602</v>
      </c>
      <c r="E39" s="39">
        <f t="shared" si="0"/>
        <v>58.514759063720803</v>
      </c>
      <c r="F39" s="39">
        <f t="shared" si="1"/>
        <v>43.525825500488402</v>
      </c>
      <c r="G39" s="73">
        <v>14.628689765930201</v>
      </c>
      <c r="H39" s="73">
        <v>10.881456375122101</v>
      </c>
      <c r="I39" s="73">
        <v>16509</v>
      </c>
      <c r="J39" s="73">
        <v>178</v>
      </c>
      <c r="K39" s="73">
        <v>16331</v>
      </c>
      <c r="L39" s="73">
        <v>0</v>
      </c>
      <c r="M39" s="73">
        <v>0</v>
      </c>
      <c r="N39" s="73">
        <v>178</v>
      </c>
      <c r="O39" s="73">
        <v>16331</v>
      </c>
      <c r="P39" s="73">
        <v>0</v>
      </c>
      <c r="X39" s="73">
        <v>4406.80517578125</v>
      </c>
      <c r="AL39" s="73">
        <v>5883.3942898525302</v>
      </c>
      <c r="AM39" s="73">
        <v>2323.3072749481198</v>
      </c>
      <c r="AN39" s="73">
        <v>2361.6921249482998</v>
      </c>
      <c r="AS39" s="73">
        <v>13.7098960876465</v>
      </c>
      <c r="AT39" s="73">
        <v>11.798043251037599</v>
      </c>
    </row>
    <row r="40" spans="1:58">
      <c r="A40" s="73" t="s">
        <v>220</v>
      </c>
      <c r="B40" s="193" t="s">
        <v>255</v>
      </c>
      <c r="C40" s="73" t="s">
        <v>25</v>
      </c>
      <c r="D40" s="39">
        <v>0</v>
      </c>
      <c r="E40" s="39">
        <f t="shared" si="0"/>
        <v>0.83014822006225597</v>
      </c>
      <c r="F40" s="39">
        <f t="shared" si="1"/>
        <v>0</v>
      </c>
      <c r="G40" s="73">
        <v>0.20753705501556399</v>
      </c>
      <c r="H40" s="73">
        <v>0</v>
      </c>
      <c r="I40" s="73">
        <v>16985</v>
      </c>
      <c r="J40" s="73">
        <v>0</v>
      </c>
      <c r="K40" s="73">
        <v>16985</v>
      </c>
      <c r="L40" s="73">
        <v>0</v>
      </c>
      <c r="M40" s="73">
        <v>0</v>
      </c>
      <c r="N40" s="73">
        <v>256</v>
      </c>
      <c r="O40" s="73">
        <v>16729</v>
      </c>
      <c r="P40" s="73">
        <v>0</v>
      </c>
      <c r="X40" s="73">
        <v>5722.22216796875</v>
      </c>
      <c r="AA40" s="73" t="s">
        <v>219</v>
      </c>
      <c r="AL40" s="73">
        <v>0</v>
      </c>
      <c r="AM40" s="73">
        <v>4265.1608253692402</v>
      </c>
      <c r="AN40" s="73">
        <v>4265.1608253692402</v>
      </c>
      <c r="AS40" s="73">
        <v>9.4827972352504702E-2</v>
      </c>
      <c r="AT40" s="73">
        <v>0</v>
      </c>
    </row>
    <row r="41" spans="1:58">
      <c r="A41" s="73" t="s">
        <v>220</v>
      </c>
      <c r="B41" s="193" t="s">
        <v>255</v>
      </c>
      <c r="C41" s="73" t="s">
        <v>219</v>
      </c>
      <c r="D41" s="39">
        <v>71.467584228515605</v>
      </c>
      <c r="E41" s="39">
        <f t="shared" si="0"/>
        <v>80.230598449707202</v>
      </c>
      <c r="F41" s="39">
        <f t="shared" si="1"/>
        <v>62.720855712890803</v>
      </c>
      <c r="G41" s="73">
        <v>20.0576496124268</v>
      </c>
      <c r="H41" s="73">
        <v>15.680213928222701</v>
      </c>
      <c r="I41" s="73">
        <v>16985</v>
      </c>
      <c r="J41" s="73">
        <v>256</v>
      </c>
      <c r="K41" s="73">
        <v>16729</v>
      </c>
      <c r="L41" s="73">
        <v>0</v>
      </c>
      <c r="M41" s="73">
        <v>0</v>
      </c>
      <c r="N41" s="73">
        <v>256</v>
      </c>
      <c r="O41" s="73">
        <v>16729</v>
      </c>
      <c r="P41" s="73">
        <v>0</v>
      </c>
      <c r="X41" s="73">
        <v>4406.80517578125</v>
      </c>
      <c r="AL41" s="73">
        <v>5921.9090595245398</v>
      </c>
      <c r="AM41" s="73">
        <v>2375.06581651226</v>
      </c>
      <c r="AN41" s="73">
        <v>2428.52427222091</v>
      </c>
      <c r="AS41" s="73">
        <v>18.984115600585898</v>
      </c>
      <c r="AT41" s="73">
        <v>16.750734329223601</v>
      </c>
    </row>
    <row r="42" spans="1:58">
      <c r="A42" s="73" t="s">
        <v>221</v>
      </c>
      <c r="B42" s="193" t="s">
        <v>256</v>
      </c>
      <c r="C42" s="73" t="s">
        <v>25</v>
      </c>
      <c r="D42" s="39">
        <v>0</v>
      </c>
      <c r="E42" s="39">
        <f t="shared" si="0"/>
        <v>0.78172612190246404</v>
      </c>
      <c r="F42" s="39">
        <f t="shared" si="1"/>
        <v>0</v>
      </c>
      <c r="G42" s="73">
        <v>0.19543153047561601</v>
      </c>
      <c r="H42" s="73">
        <v>0</v>
      </c>
      <c r="I42" s="73">
        <v>18037</v>
      </c>
      <c r="J42" s="73">
        <v>0</v>
      </c>
      <c r="K42" s="73">
        <v>18037</v>
      </c>
      <c r="L42" s="73">
        <v>0</v>
      </c>
      <c r="M42" s="73">
        <v>0</v>
      </c>
      <c r="N42" s="73">
        <v>266</v>
      </c>
      <c r="O42" s="73">
        <v>17771</v>
      </c>
      <c r="P42" s="73">
        <v>0</v>
      </c>
      <c r="X42" s="73">
        <v>5722.22216796875</v>
      </c>
      <c r="AA42" s="73" t="s">
        <v>219</v>
      </c>
      <c r="AL42" s="73">
        <v>0</v>
      </c>
      <c r="AM42" s="73">
        <v>4330.8784715559696</v>
      </c>
      <c r="AN42" s="73">
        <v>4330.8784715559896</v>
      </c>
      <c r="AS42" s="73">
        <v>8.9296959340572399E-2</v>
      </c>
      <c r="AT42" s="73">
        <v>0</v>
      </c>
    </row>
    <row r="43" spans="1:58">
      <c r="A43" s="73" t="s">
        <v>221</v>
      </c>
      <c r="B43" s="193" t="s">
        <v>256</v>
      </c>
      <c r="C43" s="73" t="s">
        <v>219</v>
      </c>
      <c r="D43" s="39">
        <v>69.916650390624994</v>
      </c>
      <c r="E43" s="39">
        <f t="shared" si="0"/>
        <v>78.326499938964801</v>
      </c>
      <c r="F43" s="39">
        <f t="shared" si="1"/>
        <v>61.521808624267599</v>
      </c>
      <c r="G43" s="73">
        <v>19.5816249847412</v>
      </c>
      <c r="H43" s="73">
        <v>15.3804521560669</v>
      </c>
      <c r="I43" s="73">
        <v>18037</v>
      </c>
      <c r="J43" s="73">
        <v>266</v>
      </c>
      <c r="K43" s="73">
        <v>17771</v>
      </c>
      <c r="L43" s="73">
        <v>0</v>
      </c>
      <c r="M43" s="73">
        <v>0</v>
      </c>
      <c r="N43" s="73">
        <v>266</v>
      </c>
      <c r="O43" s="73">
        <v>17771</v>
      </c>
      <c r="P43" s="73">
        <v>0</v>
      </c>
      <c r="X43" s="73">
        <v>4406.80517578125</v>
      </c>
      <c r="AL43" s="73">
        <v>5932.8170138481</v>
      </c>
      <c r="AM43" s="73">
        <v>2420.9370347232798</v>
      </c>
      <c r="AN43" s="73">
        <v>2472.7283566973801</v>
      </c>
      <c r="AS43" s="73">
        <v>18.551378250122099</v>
      </c>
      <c r="AT43" s="73">
        <v>16.407924652099599</v>
      </c>
    </row>
    <row r="44" spans="1:58">
      <c r="A44" s="73" t="s">
        <v>222</v>
      </c>
      <c r="B44" s="193" t="s">
        <v>257</v>
      </c>
      <c r="C44" s="73" t="s">
        <v>25</v>
      </c>
      <c r="D44" s="39">
        <v>0</v>
      </c>
      <c r="E44" s="39">
        <f t="shared" si="0"/>
        <v>0.84179610013961603</v>
      </c>
      <c r="F44" s="39">
        <f t="shared" si="1"/>
        <v>0</v>
      </c>
      <c r="G44" s="73">
        <v>0.21044902503490401</v>
      </c>
      <c r="H44" s="73">
        <v>0</v>
      </c>
      <c r="I44" s="73">
        <v>16750</v>
      </c>
      <c r="J44" s="73">
        <v>0</v>
      </c>
      <c r="K44" s="73">
        <v>16750</v>
      </c>
      <c r="L44" s="73">
        <v>0</v>
      </c>
      <c r="M44" s="73">
        <v>0</v>
      </c>
      <c r="N44" s="73">
        <v>124</v>
      </c>
      <c r="O44" s="73">
        <v>16626</v>
      </c>
      <c r="P44" s="73">
        <v>0</v>
      </c>
      <c r="X44" s="73">
        <v>5722.22216796875</v>
      </c>
      <c r="AA44" s="73" t="s">
        <v>219</v>
      </c>
      <c r="AL44" s="73">
        <v>0</v>
      </c>
      <c r="AM44" s="73">
        <v>4260.3904862989702</v>
      </c>
      <c r="AN44" s="73">
        <v>4260.3904862989702</v>
      </c>
      <c r="AS44" s="73">
        <v>9.6158444881439195E-2</v>
      </c>
      <c r="AT44" s="73">
        <v>0</v>
      </c>
    </row>
    <row r="45" spans="1:58">
      <c r="A45" s="73" t="s">
        <v>222</v>
      </c>
      <c r="B45" s="193" t="s">
        <v>257</v>
      </c>
      <c r="C45" s="73" t="s">
        <v>219</v>
      </c>
      <c r="D45" s="39">
        <v>34.967166137695401</v>
      </c>
      <c r="E45" s="39">
        <f t="shared" si="0"/>
        <v>41.12589263916</v>
      </c>
      <c r="F45" s="39">
        <f t="shared" si="1"/>
        <v>28.81649208068848</v>
      </c>
      <c r="G45" s="73">
        <v>10.28147315979</v>
      </c>
      <c r="H45" s="73">
        <v>7.20412302017212</v>
      </c>
      <c r="I45" s="73">
        <v>16750</v>
      </c>
      <c r="J45" s="73">
        <v>124</v>
      </c>
      <c r="K45" s="73">
        <v>16626</v>
      </c>
      <c r="L45" s="73">
        <v>0</v>
      </c>
      <c r="M45" s="73">
        <v>0</v>
      </c>
      <c r="N45" s="73">
        <v>124</v>
      </c>
      <c r="O45" s="73">
        <v>16626</v>
      </c>
      <c r="P45" s="73">
        <v>0</v>
      </c>
      <c r="X45" s="73">
        <v>4406.80517578125</v>
      </c>
      <c r="AL45" s="73">
        <v>6022.3066288117398</v>
      </c>
      <c r="AM45" s="73">
        <v>2387.0859577495999</v>
      </c>
      <c r="AN45" s="73">
        <v>2413.9974421204502</v>
      </c>
      <c r="AS45" s="73">
        <v>9.5270910263061506</v>
      </c>
      <c r="AT45" s="73">
        <v>7.9570155143737802</v>
      </c>
    </row>
    <row r="46" spans="1:58">
      <c r="A46" s="73" t="s">
        <v>223</v>
      </c>
      <c r="B46" s="193" t="s">
        <v>258</v>
      </c>
      <c r="C46" s="73" t="s">
        <v>25</v>
      </c>
      <c r="D46" s="39">
        <v>0</v>
      </c>
      <c r="E46" s="39">
        <f t="shared" si="0"/>
        <v>0.798370361328124</v>
      </c>
      <c r="F46" s="39">
        <f t="shared" si="1"/>
        <v>0</v>
      </c>
      <c r="G46" s="73">
        <v>0.199592590332031</v>
      </c>
      <c r="H46" s="73">
        <v>0</v>
      </c>
      <c r="I46" s="73">
        <v>17661</v>
      </c>
      <c r="J46" s="73">
        <v>0</v>
      </c>
      <c r="K46" s="73">
        <v>17661</v>
      </c>
      <c r="L46" s="73">
        <v>0</v>
      </c>
      <c r="M46" s="73">
        <v>0</v>
      </c>
      <c r="N46" s="73">
        <v>325</v>
      </c>
      <c r="O46" s="73">
        <v>17336</v>
      </c>
      <c r="P46" s="73">
        <v>0</v>
      </c>
      <c r="X46" s="73">
        <v>5722.22216796875</v>
      </c>
      <c r="AA46" s="73" t="s">
        <v>219</v>
      </c>
      <c r="AL46" s="73">
        <v>0</v>
      </c>
      <c r="AM46" s="73">
        <v>4250.5762776264201</v>
      </c>
      <c r="AN46" s="73">
        <v>4250.5762776264301</v>
      </c>
      <c r="AS46" s="73">
        <v>9.1198153793811798E-2</v>
      </c>
      <c r="AT46" s="73">
        <v>0</v>
      </c>
    </row>
    <row r="47" spans="1:58">
      <c r="A47" s="73" t="s">
        <v>223</v>
      </c>
      <c r="B47" s="193" t="s">
        <v>258</v>
      </c>
      <c r="C47" s="73" t="s">
        <v>219</v>
      </c>
      <c r="D47" s="39">
        <v>87.404962158203205</v>
      </c>
      <c r="E47" s="39">
        <f t="shared" si="0"/>
        <v>96.917488098144403</v>
      </c>
      <c r="F47" s="39">
        <f t="shared" si="1"/>
        <v>77.911628723144403</v>
      </c>
      <c r="G47" s="73">
        <v>24.229372024536101</v>
      </c>
      <c r="H47" s="73">
        <v>19.477907180786101</v>
      </c>
      <c r="I47" s="73">
        <v>17661</v>
      </c>
      <c r="J47" s="73">
        <v>325</v>
      </c>
      <c r="K47" s="73">
        <v>17336</v>
      </c>
      <c r="L47" s="73">
        <v>0</v>
      </c>
      <c r="M47" s="73">
        <v>0</v>
      </c>
      <c r="N47" s="73">
        <v>325</v>
      </c>
      <c r="O47" s="73">
        <v>17336</v>
      </c>
      <c r="P47" s="73">
        <v>0</v>
      </c>
      <c r="X47" s="73">
        <v>4406.80517578125</v>
      </c>
      <c r="AL47" s="73">
        <v>6023.8211268028799</v>
      </c>
      <c r="AM47" s="73">
        <v>2369.80727414992</v>
      </c>
      <c r="AN47" s="73">
        <v>2437.0489083785701</v>
      </c>
      <c r="AS47" s="73">
        <v>23.063970565795898</v>
      </c>
      <c r="AT47" s="73">
        <v>20.6397590637207</v>
      </c>
    </row>
    <row r="48" spans="1:58">
      <c r="A48" s="73" t="s">
        <v>224</v>
      </c>
      <c r="B48" s="193" t="s">
        <v>259</v>
      </c>
      <c r="C48" s="73" t="s">
        <v>25</v>
      </c>
      <c r="D48" s="39">
        <v>0</v>
      </c>
      <c r="E48" s="39">
        <f t="shared" si="0"/>
        <v>0.86775332689285201</v>
      </c>
      <c r="F48" s="39">
        <f t="shared" si="1"/>
        <v>0</v>
      </c>
      <c r="G48" s="73">
        <v>0.216938331723213</v>
      </c>
      <c r="H48" s="73">
        <v>0</v>
      </c>
      <c r="I48" s="73">
        <v>16249</v>
      </c>
      <c r="J48" s="73">
        <v>0</v>
      </c>
      <c r="K48" s="73">
        <v>16249</v>
      </c>
      <c r="L48" s="73">
        <v>0</v>
      </c>
      <c r="M48" s="73">
        <v>0</v>
      </c>
      <c r="N48" s="73">
        <v>156</v>
      </c>
      <c r="O48" s="73">
        <v>16093</v>
      </c>
      <c r="P48" s="73">
        <v>0</v>
      </c>
      <c r="X48" s="73">
        <v>5722.22216796875</v>
      </c>
      <c r="AA48" s="73" t="s">
        <v>219</v>
      </c>
      <c r="AL48" s="73">
        <v>0</v>
      </c>
      <c r="AM48" s="73">
        <v>4182.2165344339701</v>
      </c>
      <c r="AN48" s="73">
        <v>4182.2165344339901</v>
      </c>
      <c r="AS48" s="73">
        <v>9.9123388528823894E-2</v>
      </c>
      <c r="AT48" s="73">
        <v>0</v>
      </c>
    </row>
    <row r="49" spans="1:58">
      <c r="A49" s="73" t="s">
        <v>224</v>
      </c>
      <c r="B49" s="193" t="s">
        <v>259</v>
      </c>
      <c r="C49" s="73" t="s">
        <v>219</v>
      </c>
      <c r="D49" s="39">
        <v>45.3975219726562</v>
      </c>
      <c r="E49" s="39">
        <f t="shared" si="0"/>
        <v>52.526981353759602</v>
      </c>
      <c r="F49" s="39">
        <f t="shared" si="1"/>
        <v>38.278846740722642</v>
      </c>
      <c r="G49" s="73">
        <v>13.131745338439901</v>
      </c>
      <c r="H49" s="73">
        <v>9.5697116851806605</v>
      </c>
      <c r="I49" s="73">
        <v>16249</v>
      </c>
      <c r="J49" s="73">
        <v>156</v>
      </c>
      <c r="K49" s="73">
        <v>16093</v>
      </c>
      <c r="L49" s="73">
        <v>0</v>
      </c>
      <c r="M49" s="73">
        <v>0</v>
      </c>
      <c r="N49" s="73">
        <v>156</v>
      </c>
      <c r="O49" s="73">
        <v>16093</v>
      </c>
      <c r="P49" s="73">
        <v>0</v>
      </c>
      <c r="X49" s="73">
        <v>4406.80517578125</v>
      </c>
      <c r="AL49" s="73">
        <v>6014.5428842397796</v>
      </c>
      <c r="AM49" s="73">
        <v>2339.6219077063201</v>
      </c>
      <c r="AN49" s="73">
        <v>2374.90332024489</v>
      </c>
      <c r="AS49" s="73">
        <v>12.258412361145</v>
      </c>
      <c r="AT49" s="73">
        <v>10.4410495758057</v>
      </c>
    </row>
    <row r="50" spans="1:58">
      <c r="A50" s="73" t="s">
        <v>225</v>
      </c>
      <c r="B50" s="193" t="s">
        <v>260</v>
      </c>
      <c r="C50" s="73" t="s">
        <v>25</v>
      </c>
      <c r="D50" s="39">
        <v>0.283086109161376</v>
      </c>
      <c r="E50" s="39">
        <f t="shared" si="0"/>
        <v>1.352172970771788</v>
      </c>
      <c r="F50" s="39">
        <f t="shared" si="1"/>
        <v>1.188927516341208E-2</v>
      </c>
      <c r="G50" s="73">
        <v>0.338043242692947</v>
      </c>
      <c r="H50" s="73">
        <v>2.9723187908530201E-3</v>
      </c>
      <c r="I50" s="73">
        <v>16624</v>
      </c>
      <c r="J50" s="73">
        <v>1</v>
      </c>
      <c r="K50" s="73">
        <v>16623</v>
      </c>
      <c r="L50" s="73">
        <v>1</v>
      </c>
      <c r="M50" s="73">
        <v>0</v>
      </c>
      <c r="N50" s="73">
        <v>100</v>
      </c>
      <c r="O50" s="73">
        <v>16523</v>
      </c>
      <c r="P50" s="73">
        <v>7.0771530018022402E-2</v>
      </c>
      <c r="X50" s="73">
        <v>5722.22216796875</v>
      </c>
      <c r="AA50" s="73" t="s">
        <v>219</v>
      </c>
      <c r="AB50" s="73">
        <v>9.8711790984769097E-3</v>
      </c>
      <c r="AE50" s="73">
        <v>3.3318112764843998E-2</v>
      </c>
      <c r="AF50" s="73">
        <v>0</v>
      </c>
      <c r="AG50" s="73">
        <v>0.97746913693378401</v>
      </c>
      <c r="AJ50" s="73">
        <v>3.27654921831087</v>
      </c>
      <c r="AK50" s="73">
        <v>0</v>
      </c>
      <c r="AL50" s="73">
        <v>5737.38232421875</v>
      </c>
      <c r="AM50" s="73">
        <v>4200.7314949689699</v>
      </c>
      <c r="AN50" s="73">
        <v>4200.8239306540399</v>
      </c>
      <c r="AS50" s="73">
        <v>0.17615824937820401</v>
      </c>
      <c r="AT50" s="73">
        <v>1.91786643117666E-2</v>
      </c>
      <c r="BA50" s="73">
        <v>2.0862871424347999E-2</v>
      </c>
      <c r="BB50" s="73">
        <v>0</v>
      </c>
      <c r="BE50" s="73">
        <v>2.0552553091736399</v>
      </c>
      <c r="BF50" s="73">
        <v>0</v>
      </c>
    </row>
    <row r="51" spans="1:58">
      <c r="A51" s="73" t="s">
        <v>225</v>
      </c>
      <c r="B51" s="193" t="s">
        <v>260</v>
      </c>
      <c r="C51" s="73" t="s">
        <v>219</v>
      </c>
      <c r="D51" s="39">
        <v>28.678045654296803</v>
      </c>
      <c r="E51" s="39">
        <f t="shared" si="0"/>
        <v>34.274383544921882</v>
      </c>
      <c r="F51" s="39">
        <f t="shared" si="1"/>
        <v>23.088356018066399</v>
      </c>
      <c r="G51" s="73">
        <v>8.5685958862304705</v>
      </c>
      <c r="H51" s="73">
        <v>5.7720890045165998</v>
      </c>
      <c r="I51" s="73">
        <v>16624</v>
      </c>
      <c r="J51" s="73">
        <v>101</v>
      </c>
      <c r="K51" s="73">
        <v>16523</v>
      </c>
      <c r="L51" s="73">
        <v>1</v>
      </c>
      <c r="M51" s="73">
        <v>0</v>
      </c>
      <c r="N51" s="73">
        <v>100</v>
      </c>
      <c r="O51" s="73">
        <v>16523</v>
      </c>
      <c r="P51" s="73">
        <v>7.0771530018022402E-2</v>
      </c>
      <c r="X51" s="73">
        <v>4406.80517578125</v>
      </c>
      <c r="AL51" s="73">
        <v>5959.3358408106396</v>
      </c>
      <c r="AM51" s="73">
        <v>2343.6381719799701</v>
      </c>
      <c r="AN51" s="73">
        <v>2365.6055363057599</v>
      </c>
      <c r="AS51" s="73">
        <v>7.8831219673156703</v>
      </c>
      <c r="AT51" s="73">
        <v>6.4563336372375497</v>
      </c>
    </row>
    <row r="52" spans="1:58">
      <c r="A52" s="73" t="s">
        <v>226</v>
      </c>
      <c r="B52" s="193" t="s">
        <v>261</v>
      </c>
      <c r="C52" s="73" t="s">
        <v>25</v>
      </c>
      <c r="D52" s="39">
        <v>0</v>
      </c>
      <c r="E52" s="39">
        <f t="shared" si="0"/>
        <v>0.8055779337883</v>
      </c>
      <c r="F52" s="39">
        <f t="shared" si="1"/>
        <v>0</v>
      </c>
      <c r="G52" s="73">
        <v>0.201394483447075</v>
      </c>
      <c r="H52" s="73">
        <v>0</v>
      </c>
      <c r="I52" s="73">
        <v>17503</v>
      </c>
      <c r="J52" s="73">
        <v>0</v>
      </c>
      <c r="K52" s="73">
        <v>17503</v>
      </c>
      <c r="L52" s="73">
        <v>0</v>
      </c>
      <c r="M52" s="73">
        <v>0</v>
      </c>
      <c r="N52" s="73">
        <v>105</v>
      </c>
      <c r="O52" s="73">
        <v>17398</v>
      </c>
      <c r="P52" s="73">
        <v>0</v>
      </c>
      <c r="X52" s="73">
        <v>5722.22216796875</v>
      </c>
      <c r="AA52" s="73" t="s">
        <v>219</v>
      </c>
      <c r="AL52" s="73">
        <v>0</v>
      </c>
      <c r="AM52" s="73">
        <v>4208.9801603207297</v>
      </c>
      <c r="AN52" s="73">
        <v>4208.9801603206797</v>
      </c>
      <c r="AS52" s="73">
        <v>9.2021435499191298E-2</v>
      </c>
      <c r="AT52" s="73">
        <v>0</v>
      </c>
    </row>
    <row r="53" spans="1:58">
      <c r="A53" s="73" t="s">
        <v>226</v>
      </c>
      <c r="B53" s="193" t="s">
        <v>261</v>
      </c>
      <c r="C53" s="73" t="s">
        <v>219</v>
      </c>
      <c r="D53" s="39">
        <v>28.315472412109397</v>
      </c>
      <c r="E53" s="39">
        <f t="shared" si="0"/>
        <v>33.734680175781243</v>
      </c>
      <c r="F53" s="39">
        <f t="shared" si="1"/>
        <v>22.902494430541999</v>
      </c>
      <c r="G53" s="73">
        <v>8.4336700439453107</v>
      </c>
      <c r="H53" s="73">
        <v>5.7256236076354998</v>
      </c>
      <c r="I53" s="73">
        <v>17503</v>
      </c>
      <c r="J53" s="73">
        <v>105</v>
      </c>
      <c r="K53" s="73">
        <v>17398</v>
      </c>
      <c r="L53" s="73">
        <v>0</v>
      </c>
      <c r="M53" s="73">
        <v>0</v>
      </c>
      <c r="N53" s="73">
        <v>105</v>
      </c>
      <c r="O53" s="73">
        <v>17398</v>
      </c>
      <c r="P53" s="73">
        <v>0</v>
      </c>
      <c r="X53" s="73">
        <v>4406.80517578125</v>
      </c>
      <c r="AL53" s="73">
        <v>5954.8887230282699</v>
      </c>
      <c r="AM53" s="73">
        <v>2349.76504788485</v>
      </c>
      <c r="AN53" s="73">
        <v>2371.3920824440702</v>
      </c>
      <c r="AS53" s="73">
        <v>7.7698988914489702</v>
      </c>
      <c r="AT53" s="73">
        <v>6.3882427215576199</v>
      </c>
    </row>
    <row r="54" spans="1:58">
      <c r="A54" s="73" t="s">
        <v>227</v>
      </c>
      <c r="B54" s="193" t="s">
        <v>7</v>
      </c>
      <c r="C54" s="73" t="s">
        <v>25</v>
      </c>
      <c r="D54" s="39">
        <v>0</v>
      </c>
      <c r="E54" s="39">
        <f t="shared" si="0"/>
        <v>0.80378675460815596</v>
      </c>
      <c r="F54" s="39">
        <f t="shared" si="1"/>
        <v>0</v>
      </c>
      <c r="G54" s="73">
        <v>0.20094668865203899</v>
      </c>
      <c r="H54" s="73">
        <v>0</v>
      </c>
      <c r="I54" s="73">
        <v>17542</v>
      </c>
      <c r="J54" s="73">
        <v>0</v>
      </c>
      <c r="K54" s="73">
        <v>17542</v>
      </c>
      <c r="L54" s="73">
        <v>0</v>
      </c>
      <c r="M54" s="73">
        <v>0</v>
      </c>
      <c r="N54" s="73">
        <v>0</v>
      </c>
      <c r="O54" s="73">
        <v>17542</v>
      </c>
      <c r="P54" s="73">
        <v>0</v>
      </c>
      <c r="X54" s="73">
        <v>5722.22216796875</v>
      </c>
      <c r="AA54" s="73" t="s">
        <v>219</v>
      </c>
      <c r="AL54" s="73">
        <v>0</v>
      </c>
      <c r="AM54" s="73">
        <v>3953.1246889162398</v>
      </c>
      <c r="AN54" s="73">
        <v>3953.1246889162398</v>
      </c>
      <c r="AS54" s="73">
        <v>9.1816842555999797E-2</v>
      </c>
      <c r="AT54" s="73">
        <v>0</v>
      </c>
    </row>
    <row r="55" spans="1:58">
      <c r="A55" s="73" t="s">
        <v>227</v>
      </c>
      <c r="B55" s="193" t="s">
        <v>7</v>
      </c>
      <c r="C55" s="73" t="s">
        <v>219</v>
      </c>
      <c r="D55" s="39">
        <v>0</v>
      </c>
      <c r="E55" s="39">
        <f t="shared" si="0"/>
        <v>0.80378675460815596</v>
      </c>
      <c r="F55" s="39">
        <f t="shared" si="1"/>
        <v>0</v>
      </c>
      <c r="G55" s="73">
        <v>0.20094668865203899</v>
      </c>
      <c r="H55" s="73">
        <v>0</v>
      </c>
      <c r="I55" s="73">
        <v>17542</v>
      </c>
      <c r="J55" s="73">
        <v>0</v>
      </c>
      <c r="K55" s="73">
        <v>17542</v>
      </c>
      <c r="L55" s="73">
        <v>0</v>
      </c>
      <c r="M55" s="73">
        <v>0</v>
      </c>
      <c r="N55" s="73">
        <v>0</v>
      </c>
      <c r="O55" s="73">
        <v>17542</v>
      </c>
      <c r="P55" s="73">
        <v>0</v>
      </c>
      <c r="X55" s="73">
        <v>4406.80517578125</v>
      </c>
      <c r="AL55" s="73">
        <v>0</v>
      </c>
      <c r="AM55" s="73">
        <v>2254.9278661040498</v>
      </c>
      <c r="AN55" s="73">
        <v>2254.9278661040598</v>
      </c>
      <c r="AS55" s="73">
        <v>9.1816842555999797E-2</v>
      </c>
      <c r="AT55" s="73">
        <v>0</v>
      </c>
    </row>
    <row r="56" spans="1:58">
      <c r="A56" s="73" t="s">
        <v>228</v>
      </c>
      <c r="B56" s="193" t="s">
        <v>262</v>
      </c>
      <c r="C56" s="73" t="s">
        <v>25</v>
      </c>
      <c r="D56" s="39">
        <v>0</v>
      </c>
      <c r="E56" s="39">
        <f t="shared" si="0"/>
        <v>0.73311090469360396</v>
      </c>
      <c r="F56" s="39">
        <f t="shared" si="1"/>
        <v>0</v>
      </c>
      <c r="G56" s="73">
        <v>0.18327772617340099</v>
      </c>
      <c r="H56" s="73">
        <v>0</v>
      </c>
      <c r="I56" s="73">
        <v>19233</v>
      </c>
      <c r="J56" s="73">
        <v>0</v>
      </c>
      <c r="K56" s="73">
        <v>19233</v>
      </c>
      <c r="L56" s="73">
        <v>0</v>
      </c>
      <c r="M56" s="73">
        <v>0</v>
      </c>
      <c r="N56" s="73">
        <v>145</v>
      </c>
      <c r="O56" s="73">
        <v>19088</v>
      </c>
      <c r="P56" s="73">
        <v>0</v>
      </c>
      <c r="X56" s="73">
        <v>5722.22216796875</v>
      </c>
      <c r="AA56" s="73" t="s">
        <v>219</v>
      </c>
      <c r="AL56" s="73">
        <v>0</v>
      </c>
      <c r="AM56" s="73">
        <v>4194.4198862560897</v>
      </c>
      <c r="AN56" s="73">
        <v>4194.4198862560697</v>
      </c>
      <c r="AS56" s="73">
        <v>8.3743847906589494E-2</v>
      </c>
      <c r="AT56" s="73">
        <v>0</v>
      </c>
    </row>
    <row r="57" spans="1:58">
      <c r="A57" s="73" t="s">
        <v>228</v>
      </c>
      <c r="B57" s="193" t="s">
        <v>262</v>
      </c>
      <c r="C57" s="73" t="s">
        <v>219</v>
      </c>
      <c r="D57" s="39">
        <v>35.612652587890601</v>
      </c>
      <c r="E57" s="39">
        <f t="shared" si="0"/>
        <v>41.412876129150398</v>
      </c>
      <c r="F57" s="39">
        <f t="shared" si="1"/>
        <v>29.819562911987319</v>
      </c>
      <c r="G57" s="73">
        <v>10.353219032287599</v>
      </c>
      <c r="H57" s="73">
        <v>7.4548907279968297</v>
      </c>
      <c r="I57" s="73">
        <v>19233</v>
      </c>
      <c r="J57" s="73">
        <v>145</v>
      </c>
      <c r="K57" s="73">
        <v>19088</v>
      </c>
      <c r="L57" s="73">
        <v>0</v>
      </c>
      <c r="M57" s="73">
        <v>0</v>
      </c>
      <c r="N57" s="73">
        <v>145</v>
      </c>
      <c r="O57" s="73">
        <v>19088</v>
      </c>
      <c r="P57" s="73">
        <v>0</v>
      </c>
      <c r="X57" s="73">
        <v>4406.80517578125</v>
      </c>
      <c r="AL57" s="73">
        <v>5879.2564722521602</v>
      </c>
      <c r="AM57" s="73">
        <v>2353.3077522015601</v>
      </c>
      <c r="AN57" s="73">
        <v>2379.8903219726499</v>
      </c>
      <c r="AS57" s="73">
        <v>9.6427640914916992</v>
      </c>
      <c r="AT57" s="73">
        <v>8.1640253067016602</v>
      </c>
    </row>
    <row r="58" spans="1:58">
      <c r="A58" s="73" t="s">
        <v>229</v>
      </c>
      <c r="B58" s="193">
        <v>12313</v>
      </c>
      <c r="C58" s="73" t="s">
        <v>25</v>
      </c>
      <c r="D58" s="39">
        <v>0.52994174957275397</v>
      </c>
      <c r="E58" s="39">
        <f t="shared" si="0"/>
        <v>1.697613954544068</v>
      </c>
      <c r="F58" s="39">
        <f t="shared" si="1"/>
        <v>8.0282330513000405E-2</v>
      </c>
      <c r="G58" s="73">
        <v>0.42440348863601701</v>
      </c>
      <c r="H58" s="73">
        <v>2.0070582628250101E-2</v>
      </c>
      <c r="I58" s="73">
        <v>17761</v>
      </c>
      <c r="J58" s="73">
        <v>2</v>
      </c>
      <c r="K58" s="73">
        <v>17759</v>
      </c>
      <c r="L58" s="73">
        <v>1</v>
      </c>
      <c r="M58" s="73">
        <v>1</v>
      </c>
      <c r="N58" s="73">
        <v>144</v>
      </c>
      <c r="O58" s="73">
        <v>17615</v>
      </c>
      <c r="P58" s="73">
        <v>6.5699323148244601E-2</v>
      </c>
      <c r="X58" s="73">
        <v>5722.22216796875</v>
      </c>
      <c r="AA58" s="73" t="s">
        <v>219</v>
      </c>
      <c r="AB58" s="73">
        <v>1.3737497396797501E-2</v>
      </c>
      <c r="AE58" s="73">
        <v>3.4819182811707199E-2</v>
      </c>
      <c r="AF58" s="73">
        <v>0</v>
      </c>
      <c r="AG58" s="73">
        <v>1.3551335954400801</v>
      </c>
      <c r="AJ58" s="73">
        <v>3.4065522779658699</v>
      </c>
      <c r="AK58" s="73">
        <v>0</v>
      </c>
      <c r="AL58" s="73">
        <v>7164.0715332031295</v>
      </c>
      <c r="AM58" s="73">
        <v>4293.00692962624</v>
      </c>
      <c r="AN58" s="73">
        <v>4293.3302295083804</v>
      </c>
      <c r="AS58" s="73">
        <v>0.254716455936432</v>
      </c>
      <c r="AT58" s="73">
        <v>5.7496841996908202E-2</v>
      </c>
      <c r="BA58" s="73">
        <v>2.4025857380817701E-2</v>
      </c>
      <c r="BB58" s="73">
        <v>3.44913741277727E-3</v>
      </c>
      <c r="BE58" s="73">
        <v>2.3562743234410299</v>
      </c>
      <c r="BF58" s="73">
        <v>0.353992867439124</v>
      </c>
    </row>
    <row r="59" spans="1:58">
      <c r="A59" s="73" t="s">
        <v>229</v>
      </c>
      <c r="B59" s="193">
        <v>12313</v>
      </c>
      <c r="C59" s="73" t="s">
        <v>219</v>
      </c>
      <c r="D59" s="39">
        <v>38.576293945312599</v>
      </c>
      <c r="E59" s="39">
        <f t="shared" si="0"/>
        <v>44.859535217285199</v>
      </c>
      <c r="F59" s="39">
        <f t="shared" si="1"/>
        <v>32.301429748535163</v>
      </c>
      <c r="G59" s="73">
        <v>11.2148838043213</v>
      </c>
      <c r="H59" s="73">
        <v>8.0753574371337908</v>
      </c>
      <c r="I59" s="73">
        <v>17761</v>
      </c>
      <c r="J59" s="73">
        <v>145</v>
      </c>
      <c r="K59" s="73">
        <v>17616</v>
      </c>
      <c r="L59" s="73">
        <v>1</v>
      </c>
      <c r="M59" s="73">
        <v>1</v>
      </c>
      <c r="N59" s="73">
        <v>144</v>
      </c>
      <c r="O59" s="73">
        <v>17615</v>
      </c>
      <c r="P59" s="73">
        <v>6.5699323148244601E-2</v>
      </c>
      <c r="X59" s="73">
        <v>4406.80517578125</v>
      </c>
      <c r="AL59" s="73">
        <v>5881.1201609644404</v>
      </c>
      <c r="AM59" s="73">
        <v>2397.4115538913302</v>
      </c>
      <c r="AN59" s="73">
        <v>2425.8523932599201</v>
      </c>
      <c r="AS59" s="73">
        <v>10.4452447891235</v>
      </c>
      <c r="AT59" s="73">
        <v>8.8434467315673793</v>
      </c>
    </row>
    <row r="60" spans="1:58">
      <c r="A60" s="73" t="s">
        <v>230</v>
      </c>
      <c r="B60" s="193" t="s">
        <v>263</v>
      </c>
      <c r="C60" s="73" t="s">
        <v>25</v>
      </c>
      <c r="D60" s="39">
        <v>0</v>
      </c>
      <c r="E60" s="39">
        <f t="shared" si="0"/>
        <v>0.873668313026428</v>
      </c>
      <c r="F60" s="39">
        <f t="shared" si="1"/>
        <v>0</v>
      </c>
      <c r="G60" s="73">
        <v>0.218417078256607</v>
      </c>
      <c r="H60" s="73">
        <v>0</v>
      </c>
      <c r="I60" s="73">
        <v>16139</v>
      </c>
      <c r="J60" s="73">
        <v>0</v>
      </c>
      <c r="K60" s="73">
        <v>16139</v>
      </c>
      <c r="L60" s="73">
        <v>0</v>
      </c>
      <c r="M60" s="73">
        <v>0</v>
      </c>
      <c r="N60" s="73">
        <v>341</v>
      </c>
      <c r="O60" s="73">
        <v>15798</v>
      </c>
      <c r="P60" s="73">
        <v>0</v>
      </c>
      <c r="X60" s="73">
        <v>5722.22216796875</v>
      </c>
      <c r="AA60" s="73" t="s">
        <v>219</v>
      </c>
      <c r="AL60" s="73">
        <v>0</v>
      </c>
      <c r="AM60" s="73">
        <v>4528.6174063174103</v>
      </c>
      <c r="AN60" s="73">
        <v>4528.6174063174003</v>
      </c>
      <c r="AS60" s="73">
        <v>9.9799029529094696E-2</v>
      </c>
      <c r="AT60" s="73">
        <v>0</v>
      </c>
    </row>
    <row r="61" spans="1:58">
      <c r="A61" s="73" t="s">
        <v>230</v>
      </c>
      <c r="B61" s="193" t="s">
        <v>263</v>
      </c>
      <c r="C61" s="73" t="s">
        <v>219</v>
      </c>
      <c r="D61" s="39">
        <v>100.4957824707032</v>
      </c>
      <c r="E61" s="39">
        <f t="shared" si="0"/>
        <v>111.17470550537119</v>
      </c>
      <c r="F61" s="39">
        <f t="shared" si="1"/>
        <v>89.841026306152401</v>
      </c>
      <c r="G61" s="73">
        <v>27.793676376342798</v>
      </c>
      <c r="H61" s="73">
        <v>22.4602565765381</v>
      </c>
      <c r="I61" s="73">
        <v>16139</v>
      </c>
      <c r="J61" s="73">
        <v>341</v>
      </c>
      <c r="K61" s="73">
        <v>15798</v>
      </c>
      <c r="L61" s="73">
        <v>0</v>
      </c>
      <c r="M61" s="73">
        <v>0</v>
      </c>
      <c r="N61" s="73">
        <v>341</v>
      </c>
      <c r="O61" s="73">
        <v>15798</v>
      </c>
      <c r="P61" s="73">
        <v>0</v>
      </c>
      <c r="X61" s="73">
        <v>4406.80517578125</v>
      </c>
      <c r="AL61" s="73">
        <v>5912.74345044446</v>
      </c>
      <c r="AM61" s="73">
        <v>2550.01783042528</v>
      </c>
      <c r="AN61" s="73">
        <v>2621.0686660673</v>
      </c>
      <c r="AS61" s="73">
        <v>26.485294342041001</v>
      </c>
      <c r="AT61" s="73">
        <v>23.764167785644499</v>
      </c>
    </row>
    <row r="62" spans="1:58">
      <c r="A62" s="73" t="s">
        <v>231</v>
      </c>
      <c r="B62" s="193" t="s">
        <v>264</v>
      </c>
      <c r="C62" s="73" t="s">
        <v>25</v>
      </c>
      <c r="D62" s="39">
        <v>0</v>
      </c>
      <c r="E62" s="39">
        <f t="shared" si="0"/>
        <v>0.93033897876739602</v>
      </c>
      <c r="F62" s="39">
        <f t="shared" si="1"/>
        <v>0</v>
      </c>
      <c r="G62" s="73">
        <v>0.232584744691849</v>
      </c>
      <c r="H62" s="73">
        <v>0</v>
      </c>
      <c r="I62" s="73">
        <v>15156</v>
      </c>
      <c r="J62" s="73">
        <v>0</v>
      </c>
      <c r="K62" s="73">
        <v>15156</v>
      </c>
      <c r="L62" s="73">
        <v>0</v>
      </c>
      <c r="M62" s="73">
        <v>0</v>
      </c>
      <c r="N62" s="73">
        <v>340</v>
      </c>
      <c r="O62" s="73">
        <v>14816</v>
      </c>
      <c r="P62" s="73">
        <v>0</v>
      </c>
      <c r="X62" s="73">
        <v>5722.22216796875</v>
      </c>
      <c r="AA62" s="73" t="s">
        <v>219</v>
      </c>
      <c r="AL62" s="73">
        <v>0</v>
      </c>
      <c r="AM62" s="73">
        <v>4728.5919224730796</v>
      </c>
      <c r="AN62" s="73">
        <v>4728.5919224730897</v>
      </c>
      <c r="AS62" s="73">
        <v>0.106272168457508</v>
      </c>
      <c r="AT62" s="73">
        <v>0</v>
      </c>
    </row>
    <row r="63" spans="1:58">
      <c r="A63" s="73" t="s">
        <v>231</v>
      </c>
      <c r="B63" s="193" t="s">
        <v>264</v>
      </c>
      <c r="C63" s="73" t="s">
        <v>219</v>
      </c>
      <c r="D63" s="39">
        <v>106.77089843749999</v>
      </c>
      <c r="E63" s="39">
        <f t="shared" si="0"/>
        <v>118.134162902832</v>
      </c>
      <c r="F63" s="39">
        <f t="shared" si="1"/>
        <v>95.435005187988395</v>
      </c>
      <c r="G63" s="73">
        <v>29.533540725708001</v>
      </c>
      <c r="H63" s="73">
        <v>23.858751296997099</v>
      </c>
      <c r="I63" s="73">
        <v>15156</v>
      </c>
      <c r="J63" s="73">
        <v>340</v>
      </c>
      <c r="K63" s="73">
        <v>14816</v>
      </c>
      <c r="L63" s="73">
        <v>0</v>
      </c>
      <c r="M63" s="73">
        <v>0</v>
      </c>
      <c r="N63" s="73">
        <v>340</v>
      </c>
      <c r="O63" s="73">
        <v>14816</v>
      </c>
      <c r="P63" s="73">
        <v>0</v>
      </c>
      <c r="X63" s="73">
        <v>4406.80517578125</v>
      </c>
      <c r="AL63" s="73">
        <v>5952.7989659926498</v>
      </c>
      <c r="AM63" s="73">
        <v>2665.3890318407098</v>
      </c>
      <c r="AN63" s="73">
        <v>2739.13668145879</v>
      </c>
      <c r="AS63" s="73">
        <v>28.141262054443398</v>
      </c>
      <c r="AT63" s="73">
        <v>25.245965957641602</v>
      </c>
    </row>
    <row r="64" spans="1:58">
      <c r="A64" s="73" t="s">
        <v>232</v>
      </c>
      <c r="B64" s="193" t="s">
        <v>265</v>
      </c>
      <c r="C64" s="73" t="s">
        <v>25</v>
      </c>
      <c r="D64" s="39">
        <v>0</v>
      </c>
      <c r="E64" s="39">
        <f t="shared" si="0"/>
        <v>0.92715758085250799</v>
      </c>
      <c r="F64" s="39">
        <f t="shared" si="1"/>
        <v>0</v>
      </c>
      <c r="G64" s="73">
        <v>0.231789395213127</v>
      </c>
      <c r="H64" s="73">
        <v>0</v>
      </c>
      <c r="I64" s="73">
        <v>15208</v>
      </c>
      <c r="J64" s="73">
        <v>0</v>
      </c>
      <c r="K64" s="73">
        <v>15208</v>
      </c>
      <c r="L64" s="73">
        <v>0</v>
      </c>
      <c r="M64" s="73">
        <v>0</v>
      </c>
      <c r="N64" s="73">
        <v>239</v>
      </c>
      <c r="O64" s="73">
        <v>14969</v>
      </c>
      <c r="P64" s="73">
        <v>0</v>
      </c>
      <c r="X64" s="73">
        <v>5722.22216796875</v>
      </c>
      <c r="AA64" s="73" t="s">
        <v>219</v>
      </c>
      <c r="AL64" s="73">
        <v>0</v>
      </c>
      <c r="AM64" s="73">
        <v>4447.5014510538504</v>
      </c>
      <c r="AN64" s="73">
        <v>4447.5014510538804</v>
      </c>
      <c r="AS64" s="73">
        <v>0.105908781290054</v>
      </c>
      <c r="AT64" s="73">
        <v>0</v>
      </c>
    </row>
    <row r="65" spans="1:58">
      <c r="A65" s="73" t="s">
        <v>232</v>
      </c>
      <c r="B65" s="193" t="s">
        <v>265</v>
      </c>
      <c r="C65" s="73" t="s">
        <v>219</v>
      </c>
      <c r="D65" s="39">
        <v>74.542169189453205</v>
      </c>
      <c r="E65" s="39">
        <f t="shared" si="0"/>
        <v>84.00235748291</v>
      </c>
      <c r="F65" s="39">
        <f t="shared" si="1"/>
        <v>65.100944519042798</v>
      </c>
      <c r="G65" s="73">
        <v>21.0005893707275</v>
      </c>
      <c r="H65" s="73">
        <v>16.2752361297607</v>
      </c>
      <c r="I65" s="73">
        <v>15208</v>
      </c>
      <c r="J65" s="73">
        <v>239</v>
      </c>
      <c r="K65" s="73">
        <v>14969</v>
      </c>
      <c r="L65" s="73">
        <v>0</v>
      </c>
      <c r="M65" s="73">
        <v>0</v>
      </c>
      <c r="N65" s="73">
        <v>239</v>
      </c>
      <c r="O65" s="73">
        <v>14969</v>
      </c>
      <c r="P65" s="73">
        <v>0</v>
      </c>
      <c r="X65" s="73">
        <v>4406.80517578125</v>
      </c>
      <c r="AL65" s="73">
        <v>5939.21534837539</v>
      </c>
      <c r="AM65" s="73">
        <v>2505.53924800708</v>
      </c>
      <c r="AN65" s="73">
        <v>2559.5008858285</v>
      </c>
      <c r="AS65" s="73">
        <v>19.8416042327881</v>
      </c>
      <c r="AT65" s="73">
        <v>17.430711746215799</v>
      </c>
    </row>
    <row r="66" spans="1:58">
      <c r="A66" s="73" t="s">
        <v>233</v>
      </c>
      <c r="B66" s="193" t="s">
        <v>266</v>
      </c>
      <c r="C66" s="73" t="s">
        <v>25</v>
      </c>
      <c r="D66" s="39">
        <v>0</v>
      </c>
      <c r="E66" s="39">
        <f t="shared" si="0"/>
        <v>0.82931810617446799</v>
      </c>
      <c r="F66" s="39">
        <f t="shared" si="1"/>
        <v>0</v>
      </c>
      <c r="G66" s="73">
        <v>0.207329526543617</v>
      </c>
      <c r="H66" s="73">
        <v>0</v>
      </c>
      <c r="I66" s="73">
        <v>17002</v>
      </c>
      <c r="J66" s="73">
        <v>0</v>
      </c>
      <c r="K66" s="73">
        <v>17002</v>
      </c>
      <c r="L66" s="73">
        <v>0</v>
      </c>
      <c r="M66" s="73">
        <v>0</v>
      </c>
      <c r="N66" s="73">
        <v>337</v>
      </c>
      <c r="O66" s="73">
        <v>16665</v>
      </c>
      <c r="P66" s="73">
        <v>0</v>
      </c>
      <c r="X66" s="73">
        <v>5722.22216796875</v>
      </c>
      <c r="AA66" s="73" t="s">
        <v>219</v>
      </c>
      <c r="AL66" s="73">
        <v>0</v>
      </c>
      <c r="AM66" s="73">
        <v>4367.7445549295699</v>
      </c>
      <c r="AN66" s="73">
        <v>4367.7445549295599</v>
      </c>
      <c r="AS66" s="73">
        <v>9.4733148813247695E-2</v>
      </c>
      <c r="AT66" s="73">
        <v>0</v>
      </c>
    </row>
    <row r="67" spans="1:58">
      <c r="A67" s="73" t="s">
        <v>233</v>
      </c>
      <c r="B67" s="193" t="s">
        <v>266</v>
      </c>
      <c r="C67" s="73" t="s">
        <v>219</v>
      </c>
      <c r="D67" s="39">
        <v>94.213043212890597</v>
      </c>
      <c r="E67" s="39">
        <f t="shared" ref="E67:E130" si="2">G67*4</f>
        <v>104.2829208374024</v>
      </c>
      <c r="F67" s="39">
        <f t="shared" ref="F67:F130" si="3">H67*4</f>
        <v>84.164680480957202</v>
      </c>
      <c r="G67" s="73">
        <v>26.0707302093506</v>
      </c>
      <c r="H67" s="73">
        <v>21.0411701202393</v>
      </c>
      <c r="I67" s="73">
        <v>17002</v>
      </c>
      <c r="J67" s="73">
        <v>337</v>
      </c>
      <c r="K67" s="73">
        <v>16665</v>
      </c>
      <c r="L67" s="73">
        <v>0</v>
      </c>
      <c r="M67" s="73">
        <v>0</v>
      </c>
      <c r="N67" s="73">
        <v>337</v>
      </c>
      <c r="O67" s="73">
        <v>16665</v>
      </c>
      <c r="P67" s="73">
        <v>0</v>
      </c>
      <c r="X67" s="73">
        <v>4406.80517578125</v>
      </c>
      <c r="AL67" s="73">
        <v>6068.2205582344204</v>
      </c>
      <c r="AM67" s="73">
        <v>2430.3763908251199</v>
      </c>
      <c r="AN67" s="73">
        <v>2502.4828185640299</v>
      </c>
      <c r="AS67" s="73">
        <v>24.837011337280298</v>
      </c>
      <c r="AT67" s="73">
        <v>22.270912170410199</v>
      </c>
    </row>
    <row r="68" spans="1:58">
      <c r="A68" s="73" t="s">
        <v>234</v>
      </c>
      <c r="B68" s="193" t="s">
        <v>7</v>
      </c>
      <c r="C68" s="73" t="s">
        <v>25</v>
      </c>
      <c r="D68" s="39">
        <v>0</v>
      </c>
      <c r="E68" s="39">
        <f t="shared" si="2"/>
        <v>0.80946302413940396</v>
      </c>
      <c r="F68" s="39">
        <f t="shared" si="3"/>
        <v>0</v>
      </c>
      <c r="G68" s="73">
        <v>0.20236575603485099</v>
      </c>
      <c r="H68" s="73">
        <v>0</v>
      </c>
      <c r="I68" s="73">
        <v>17419</v>
      </c>
      <c r="J68" s="73">
        <v>0</v>
      </c>
      <c r="K68" s="73">
        <v>17419</v>
      </c>
      <c r="L68" s="73">
        <v>0</v>
      </c>
      <c r="M68" s="73">
        <v>0</v>
      </c>
      <c r="N68" s="73">
        <v>0</v>
      </c>
      <c r="O68" s="73">
        <v>17419</v>
      </c>
      <c r="P68" s="73">
        <v>0</v>
      </c>
      <c r="X68" s="73">
        <v>5722.22216796875</v>
      </c>
      <c r="AA68" s="73" t="s">
        <v>219</v>
      </c>
      <c r="AL68" s="73">
        <v>0</v>
      </c>
      <c r="AM68" s="73">
        <v>3961.1268677409498</v>
      </c>
      <c r="AN68" s="73">
        <v>3961.1268677409498</v>
      </c>
      <c r="AS68" s="73">
        <v>9.2465206980705303E-2</v>
      </c>
      <c r="AT68" s="73">
        <v>0</v>
      </c>
    </row>
    <row r="69" spans="1:58">
      <c r="A69" s="73" t="s">
        <v>234</v>
      </c>
      <c r="B69" s="193" t="s">
        <v>7</v>
      </c>
      <c r="C69" s="73" t="s">
        <v>219</v>
      </c>
      <c r="D69" s="39">
        <v>0</v>
      </c>
      <c r="E69" s="39">
        <f t="shared" si="2"/>
        <v>0.80946302413940396</v>
      </c>
      <c r="F69" s="39">
        <f t="shared" si="3"/>
        <v>0</v>
      </c>
      <c r="G69" s="73">
        <v>0.20236575603485099</v>
      </c>
      <c r="H69" s="73">
        <v>0</v>
      </c>
      <c r="I69" s="73">
        <v>17419</v>
      </c>
      <c r="J69" s="73">
        <v>0</v>
      </c>
      <c r="K69" s="73">
        <v>17419</v>
      </c>
      <c r="L69" s="73">
        <v>0</v>
      </c>
      <c r="M69" s="73">
        <v>0</v>
      </c>
      <c r="N69" s="73">
        <v>0</v>
      </c>
      <c r="O69" s="73">
        <v>17419</v>
      </c>
      <c r="P69" s="73">
        <v>0</v>
      </c>
      <c r="X69" s="73">
        <v>4406.80517578125</v>
      </c>
      <c r="AL69" s="73">
        <v>0</v>
      </c>
      <c r="AM69" s="73">
        <v>2260.5641989701098</v>
      </c>
      <c r="AN69" s="73">
        <v>2260.5641989700998</v>
      </c>
      <c r="AS69" s="73">
        <v>9.2465206980705303E-2</v>
      </c>
      <c r="AT69" s="73">
        <v>0</v>
      </c>
    </row>
    <row r="70" spans="1:58">
      <c r="A70" s="73" t="s">
        <v>235</v>
      </c>
      <c r="B70" s="73"/>
      <c r="C70" s="73" t="s">
        <v>25</v>
      </c>
      <c r="D70" s="39">
        <v>6.3139247894287198</v>
      </c>
      <c r="E70" s="39">
        <f t="shared" si="2"/>
        <v>9.3479080200195206</v>
      </c>
      <c r="F70" s="39">
        <f t="shared" si="3"/>
        <v>4.0212779045104803</v>
      </c>
      <c r="G70" s="73">
        <v>2.3369770050048801</v>
      </c>
      <c r="H70" s="73">
        <v>1.0053194761276201</v>
      </c>
      <c r="I70" s="73">
        <v>16408</v>
      </c>
      <c r="J70" s="73">
        <v>22</v>
      </c>
      <c r="K70" s="73">
        <v>16386</v>
      </c>
      <c r="L70" s="73">
        <v>1</v>
      </c>
      <c r="M70" s="73">
        <v>21</v>
      </c>
      <c r="N70" s="73">
        <v>0</v>
      </c>
      <c r="O70" s="73">
        <v>16386</v>
      </c>
      <c r="P70" s="73">
        <v>7.1703216364385494E-2</v>
      </c>
      <c r="X70" s="73">
        <v>5722.22216796875</v>
      </c>
      <c r="AA70" s="73" t="s">
        <v>219</v>
      </c>
      <c r="AB70" s="73">
        <v>22.014091460137099</v>
      </c>
      <c r="AE70" s="73">
        <v>74.948354926303594</v>
      </c>
      <c r="AF70" s="73">
        <v>0</v>
      </c>
      <c r="AG70" s="73">
        <v>95.654836074097901</v>
      </c>
      <c r="AJ70" s="73">
        <v>105.649062978766</v>
      </c>
      <c r="AK70" s="73">
        <v>85.660609169430103</v>
      </c>
      <c r="AL70" s="73">
        <v>7104.4965598366498</v>
      </c>
      <c r="AM70" s="73">
        <v>4638.6185688478399</v>
      </c>
      <c r="AN70" s="73">
        <v>4641.9248411419403</v>
      </c>
      <c r="AS70" s="73">
        <v>1.93895888328552</v>
      </c>
      <c r="AT70" s="73">
        <v>1.26577365398407</v>
      </c>
      <c r="BA70" s="73">
        <v>46.8762152571177</v>
      </c>
      <c r="BB70" s="73">
        <v>0</v>
      </c>
      <c r="BE70" s="73">
        <v>100.348916812895</v>
      </c>
      <c r="BF70" s="73">
        <v>90.960755335300405</v>
      </c>
    </row>
    <row r="71" spans="1:58">
      <c r="A71" s="73" t="s">
        <v>235</v>
      </c>
      <c r="B71" s="73"/>
      <c r="C71" s="73" t="s">
        <v>219</v>
      </c>
      <c r="D71" s="39">
        <v>0.28681287765503</v>
      </c>
      <c r="E71" s="39">
        <f t="shared" si="2"/>
        <v>1.3699759244918841</v>
      </c>
      <c r="F71" s="39">
        <f t="shared" si="3"/>
        <v>1.2045788578689079E-2</v>
      </c>
      <c r="G71" s="73">
        <v>0.34249398112297103</v>
      </c>
      <c r="H71" s="73">
        <v>3.0114471446722698E-3</v>
      </c>
      <c r="I71" s="73">
        <v>16408</v>
      </c>
      <c r="J71" s="73">
        <v>1</v>
      </c>
      <c r="K71" s="73">
        <v>16407</v>
      </c>
      <c r="L71" s="73">
        <v>1</v>
      </c>
      <c r="M71" s="73">
        <v>21</v>
      </c>
      <c r="N71" s="73">
        <v>0</v>
      </c>
      <c r="O71" s="73">
        <v>16386</v>
      </c>
      <c r="P71" s="73">
        <v>7.1703216364385494E-2</v>
      </c>
      <c r="X71" s="73">
        <v>4406.80517578125</v>
      </c>
      <c r="AL71" s="73">
        <v>4603.041015625</v>
      </c>
      <c r="AM71" s="73">
        <v>2260.3915346682402</v>
      </c>
      <c r="AN71" s="73">
        <v>2260.53430950252</v>
      </c>
      <c r="AS71" s="73">
        <v>0.17847742140293099</v>
      </c>
      <c r="AT71" s="73">
        <v>1.9431140273809398E-2</v>
      </c>
    </row>
    <row r="72" spans="1:58">
      <c r="A72" s="73" t="s">
        <v>236</v>
      </c>
      <c r="B72" s="73"/>
      <c r="C72" s="73" t="s">
        <v>25</v>
      </c>
      <c r="D72" s="39">
        <v>0</v>
      </c>
      <c r="E72" s="39">
        <f t="shared" si="2"/>
        <v>0.89173787832259999</v>
      </c>
      <c r="F72" s="39">
        <f t="shared" si="3"/>
        <v>0</v>
      </c>
      <c r="G72" s="73">
        <v>0.22293446958065</v>
      </c>
      <c r="H72" s="73">
        <v>0</v>
      </c>
      <c r="I72" s="73">
        <v>15812</v>
      </c>
      <c r="J72" s="73">
        <v>0</v>
      </c>
      <c r="K72" s="73">
        <v>15812</v>
      </c>
      <c r="L72" s="73">
        <v>0</v>
      </c>
      <c r="M72" s="73">
        <v>0</v>
      </c>
      <c r="N72" s="73">
        <v>15812</v>
      </c>
      <c r="O72" s="73">
        <v>0</v>
      </c>
      <c r="P72" s="73">
        <v>0</v>
      </c>
      <c r="U72" s="194"/>
      <c r="X72" s="194">
        <v>5722.22216796875</v>
      </c>
      <c r="AA72" s="73" t="s">
        <v>219</v>
      </c>
      <c r="AL72" s="73">
        <v>0</v>
      </c>
      <c r="AM72" s="73">
        <v>4319.3941829342702</v>
      </c>
      <c r="AN72" s="73">
        <v>4319.3941829342102</v>
      </c>
      <c r="AS72" s="73">
        <v>0.10186301171779601</v>
      </c>
      <c r="AT72" s="194">
        <v>0</v>
      </c>
      <c r="AU72" s="194"/>
    </row>
    <row r="73" spans="1:58">
      <c r="A73" s="73" t="s">
        <v>236</v>
      </c>
      <c r="B73" s="73"/>
      <c r="C73" s="73" t="s">
        <v>219</v>
      </c>
      <c r="D73" s="39">
        <v>4000000</v>
      </c>
      <c r="E73" s="39">
        <f t="shared" si="2"/>
        <v>4000000</v>
      </c>
      <c r="F73" s="39">
        <f t="shared" si="3"/>
        <v>40335.27734375</v>
      </c>
      <c r="G73" s="73">
        <v>1000000</v>
      </c>
      <c r="H73" s="73">
        <v>10083.8193359375</v>
      </c>
      <c r="I73" s="73">
        <v>15812</v>
      </c>
      <c r="J73" s="73">
        <v>15812</v>
      </c>
      <c r="K73" s="73">
        <v>0</v>
      </c>
      <c r="L73" s="73">
        <v>0</v>
      </c>
      <c r="M73" s="73">
        <v>0</v>
      </c>
      <c r="N73" s="73">
        <v>15812</v>
      </c>
      <c r="O73" s="73">
        <v>0</v>
      </c>
      <c r="P73" s="73">
        <v>0</v>
      </c>
      <c r="X73" s="73">
        <v>4406.80517578125</v>
      </c>
      <c r="AL73" s="73">
        <v>6201.0330576782098</v>
      </c>
      <c r="AM73" s="73">
        <v>0</v>
      </c>
      <c r="AN73" s="73">
        <v>6201.0330576782098</v>
      </c>
      <c r="AS73" s="73">
        <v>1000000</v>
      </c>
      <c r="AT73" s="73">
        <v>11005.2275390625</v>
      </c>
    </row>
    <row r="74" spans="1:58">
      <c r="A74" s="73" t="s">
        <v>72</v>
      </c>
      <c r="B74" s="193" t="s">
        <v>254</v>
      </c>
      <c r="C74" s="73" t="s">
        <v>32</v>
      </c>
      <c r="D74" s="39">
        <v>45.628128051757798</v>
      </c>
      <c r="E74" s="39">
        <f t="shared" si="2"/>
        <v>53.1127128601076</v>
      </c>
      <c r="F74" s="39">
        <f t="shared" si="3"/>
        <v>38.155426025390639</v>
      </c>
      <c r="G74" s="73">
        <v>13.2781782150269</v>
      </c>
      <c r="H74" s="73">
        <v>9.5388565063476598</v>
      </c>
      <c r="I74" s="73">
        <v>14820</v>
      </c>
      <c r="J74" s="73">
        <v>143</v>
      </c>
      <c r="K74" s="73">
        <v>14677</v>
      </c>
      <c r="L74" s="73">
        <v>1</v>
      </c>
      <c r="M74" s="73">
        <v>142</v>
      </c>
      <c r="N74" s="73">
        <v>176</v>
      </c>
      <c r="O74" s="73">
        <v>14501</v>
      </c>
      <c r="P74" s="73">
        <v>0</v>
      </c>
      <c r="X74" s="73">
        <v>8407.89453125</v>
      </c>
      <c r="AA74" s="73" t="s">
        <v>237</v>
      </c>
      <c r="AB74" s="73">
        <v>0.806974999787481</v>
      </c>
      <c r="AE74" s="73">
        <v>0.98481892802763105</v>
      </c>
      <c r="AF74" s="73">
        <v>0.62913107154732995</v>
      </c>
      <c r="AG74" s="73">
        <v>44.6588912343773</v>
      </c>
      <c r="AJ74" s="73">
        <v>50.105607529401503</v>
      </c>
      <c r="AK74" s="73">
        <v>39.212174939353098</v>
      </c>
      <c r="AL74" s="73">
        <v>11367.729321459799</v>
      </c>
      <c r="AM74" s="73">
        <v>5831.7975115920599</v>
      </c>
      <c r="AN74" s="73">
        <v>5885.2143974767496</v>
      </c>
      <c r="AS74" s="73">
        <v>12.361326217651399</v>
      </c>
      <c r="AT74" s="73">
        <v>10.4535102844238</v>
      </c>
      <c r="BA74" s="73">
        <v>0.89771163747845895</v>
      </c>
      <c r="BB74" s="73">
        <v>0.71623836209650205</v>
      </c>
      <c r="BE74" s="73">
        <v>47.437826270044098</v>
      </c>
      <c r="BF74" s="73">
        <v>41.879956198710602</v>
      </c>
    </row>
    <row r="75" spans="1:58">
      <c r="A75" s="73" t="s">
        <v>72</v>
      </c>
      <c r="B75" s="193" t="s">
        <v>254</v>
      </c>
      <c r="C75" s="73" t="s">
        <v>237</v>
      </c>
      <c r="D75" s="39">
        <v>56.542181396484395</v>
      </c>
      <c r="E75" s="39">
        <f t="shared" si="2"/>
        <v>64.879562377929602</v>
      </c>
      <c r="F75" s="39">
        <f t="shared" si="3"/>
        <v>48.219558715820398</v>
      </c>
      <c r="G75" s="73">
        <v>16.219890594482401</v>
      </c>
      <c r="H75" s="73">
        <v>12.054889678955099</v>
      </c>
      <c r="I75" s="73">
        <v>14820</v>
      </c>
      <c r="J75" s="73">
        <v>177</v>
      </c>
      <c r="K75" s="73">
        <v>14643</v>
      </c>
      <c r="L75" s="73">
        <v>1</v>
      </c>
      <c r="M75" s="73">
        <v>142</v>
      </c>
      <c r="N75" s="73">
        <v>176</v>
      </c>
      <c r="O75" s="73">
        <v>14501</v>
      </c>
      <c r="P75" s="73">
        <v>0</v>
      </c>
      <c r="X75" s="73">
        <v>4473.8779296875</v>
      </c>
      <c r="AL75" s="73">
        <v>6140.11029638948</v>
      </c>
      <c r="AM75" s="73">
        <v>2676.5880639059901</v>
      </c>
      <c r="AN75" s="73">
        <v>2717.9540176947698</v>
      </c>
      <c r="AS75" s="73">
        <v>15.198525428771999</v>
      </c>
      <c r="AT75" s="73">
        <v>13.0735263824463</v>
      </c>
    </row>
    <row r="76" spans="1:58">
      <c r="A76" s="73" t="s">
        <v>73</v>
      </c>
      <c r="B76" s="193" t="s">
        <v>255</v>
      </c>
      <c r="C76" s="73" t="s">
        <v>32</v>
      </c>
      <c r="D76" s="39">
        <v>96.21578979492179</v>
      </c>
      <c r="E76" s="39">
        <f t="shared" si="2"/>
        <v>107.13466644287119</v>
      </c>
      <c r="F76" s="39">
        <f t="shared" si="3"/>
        <v>85.32218170166</v>
      </c>
      <c r="G76" s="73">
        <v>26.783666610717798</v>
      </c>
      <c r="H76" s="73">
        <v>21.330545425415</v>
      </c>
      <c r="I76" s="73">
        <v>14774</v>
      </c>
      <c r="J76" s="73">
        <v>299</v>
      </c>
      <c r="K76" s="73">
        <v>14475</v>
      </c>
      <c r="L76" s="73">
        <v>6</v>
      </c>
      <c r="M76" s="73">
        <v>293</v>
      </c>
      <c r="N76" s="73">
        <v>242</v>
      </c>
      <c r="O76" s="73">
        <v>14233</v>
      </c>
      <c r="P76" s="73">
        <v>8.1083004019688903E-2</v>
      </c>
      <c r="X76" s="73">
        <v>8407.89453125</v>
      </c>
      <c r="AA76" s="73" t="s">
        <v>237</v>
      </c>
      <c r="AB76" s="73">
        <v>1.20776061524252</v>
      </c>
      <c r="AE76" s="73">
        <v>1.41107876945001</v>
      </c>
      <c r="AF76" s="73">
        <v>1.00444246103504</v>
      </c>
      <c r="AG76" s="73">
        <v>54.705234204472397</v>
      </c>
      <c r="AJ76" s="73">
        <v>58.876541597686099</v>
      </c>
      <c r="AK76" s="73">
        <v>50.533926811258802</v>
      </c>
      <c r="AL76" s="73">
        <v>11264.646036919899</v>
      </c>
      <c r="AM76" s="73">
        <v>5822.3258124865097</v>
      </c>
      <c r="AN76" s="73">
        <v>5932.46888457974</v>
      </c>
      <c r="AS76" s="73">
        <v>25.4458713531494</v>
      </c>
      <c r="AT76" s="73">
        <v>22.663669586181602</v>
      </c>
      <c r="BA76" s="73">
        <v>1.31149422990489</v>
      </c>
      <c r="BB76" s="73">
        <v>1.10402700058015</v>
      </c>
      <c r="BE76" s="73">
        <v>56.833449441584698</v>
      </c>
      <c r="BF76" s="73">
        <v>52.577018967360097</v>
      </c>
    </row>
    <row r="77" spans="1:58">
      <c r="A77" s="73" t="s">
        <v>73</v>
      </c>
      <c r="B77" s="193" t="s">
        <v>255</v>
      </c>
      <c r="C77" s="73" t="s">
        <v>237</v>
      </c>
      <c r="D77" s="39">
        <v>79.664617919921795</v>
      </c>
      <c r="E77" s="39">
        <f t="shared" si="2"/>
        <v>89.590270996093594</v>
      </c>
      <c r="F77" s="39">
        <f t="shared" si="3"/>
        <v>69.759864807128807</v>
      </c>
      <c r="G77" s="73">
        <v>22.397567749023398</v>
      </c>
      <c r="H77" s="73">
        <v>17.439966201782202</v>
      </c>
      <c r="I77" s="73">
        <v>14774</v>
      </c>
      <c r="J77" s="73">
        <v>248</v>
      </c>
      <c r="K77" s="73">
        <v>14526</v>
      </c>
      <c r="L77" s="73">
        <v>6</v>
      </c>
      <c r="M77" s="73">
        <v>293</v>
      </c>
      <c r="N77" s="73">
        <v>242</v>
      </c>
      <c r="O77" s="73">
        <v>14233</v>
      </c>
      <c r="P77" s="73">
        <v>8.1083004019688903E-2</v>
      </c>
      <c r="X77" s="73">
        <v>4473.8779296875</v>
      </c>
      <c r="AL77" s="73">
        <v>6045.7503780241896</v>
      </c>
      <c r="AM77" s="73">
        <v>2676.7059095745899</v>
      </c>
      <c r="AN77" s="73">
        <v>2733.2595191708701</v>
      </c>
      <c r="AS77" s="73">
        <v>21.1815280914307</v>
      </c>
      <c r="AT77" s="73">
        <v>18.652143478393601</v>
      </c>
    </row>
    <row r="78" spans="1:58">
      <c r="A78" s="73" t="s">
        <v>74</v>
      </c>
      <c r="B78" s="193" t="s">
        <v>256</v>
      </c>
      <c r="C78" s="73" t="s">
        <v>32</v>
      </c>
      <c r="D78" s="39">
        <v>101.7268737792968</v>
      </c>
      <c r="E78" s="39">
        <f t="shared" si="2"/>
        <v>112.2327346801756</v>
      </c>
      <c r="F78" s="39">
        <f t="shared" si="3"/>
        <v>91.244422912597599</v>
      </c>
      <c r="G78" s="73">
        <v>28.058183670043899</v>
      </c>
      <c r="H78" s="73">
        <v>22.8111057281494</v>
      </c>
      <c r="I78" s="73">
        <v>16881</v>
      </c>
      <c r="J78" s="73">
        <v>361</v>
      </c>
      <c r="K78" s="73">
        <v>16520</v>
      </c>
      <c r="L78" s="73">
        <v>5</v>
      </c>
      <c r="M78" s="73">
        <v>356</v>
      </c>
      <c r="N78" s="73">
        <v>230</v>
      </c>
      <c r="O78" s="73">
        <v>16290</v>
      </c>
      <c r="P78" s="73">
        <v>0</v>
      </c>
      <c r="X78" s="73">
        <v>8407.89453125</v>
      </c>
      <c r="AA78" s="73" t="s">
        <v>237</v>
      </c>
      <c r="AB78" s="73">
        <v>1.54200006106223</v>
      </c>
      <c r="AE78" s="73">
        <v>1.7953274407429101</v>
      </c>
      <c r="AF78" s="73">
        <v>1.2886726813815601</v>
      </c>
      <c r="AG78" s="73">
        <v>60.660897876527699</v>
      </c>
      <c r="AJ78" s="73">
        <v>64.581303628117396</v>
      </c>
      <c r="AK78" s="73">
        <v>56.740492124938001</v>
      </c>
      <c r="AL78" s="73">
        <v>11408.2814177199</v>
      </c>
      <c r="AM78" s="73">
        <v>5923.3104355338701</v>
      </c>
      <c r="AN78" s="73">
        <v>6040.6064798777597</v>
      </c>
      <c r="AS78" s="73">
        <v>26.771018981933601</v>
      </c>
      <c r="AT78" s="73">
        <v>24.093940734863299</v>
      </c>
      <c r="BA78" s="73">
        <v>1.6712486478391899</v>
      </c>
      <c r="BB78" s="73">
        <v>1.41275147428528</v>
      </c>
      <c r="BE78" s="73">
        <v>62.661103711459297</v>
      </c>
      <c r="BF78" s="73">
        <v>58.6606920415961</v>
      </c>
    </row>
    <row r="79" spans="1:58">
      <c r="A79" s="73" t="s">
        <v>74</v>
      </c>
      <c r="B79" s="193" t="s">
        <v>256</v>
      </c>
      <c r="C79" s="73" t="s">
        <v>237</v>
      </c>
      <c r="D79" s="39">
        <v>65.97073364257821</v>
      </c>
      <c r="E79" s="39">
        <f t="shared" si="2"/>
        <v>74.413146972656406</v>
      </c>
      <c r="F79" s="39">
        <f t="shared" si="3"/>
        <v>57.543445587158402</v>
      </c>
      <c r="G79" s="73">
        <v>18.603286743164102</v>
      </c>
      <c r="H79" s="73">
        <v>14.385861396789601</v>
      </c>
      <c r="I79" s="73">
        <v>16881</v>
      </c>
      <c r="J79" s="73">
        <v>235</v>
      </c>
      <c r="K79" s="73">
        <v>16646</v>
      </c>
      <c r="L79" s="73">
        <v>5</v>
      </c>
      <c r="M79" s="73">
        <v>356</v>
      </c>
      <c r="N79" s="73">
        <v>230</v>
      </c>
      <c r="O79" s="73">
        <v>16290</v>
      </c>
      <c r="P79" s="73">
        <v>0</v>
      </c>
      <c r="X79" s="73">
        <v>4473.8779296875</v>
      </c>
      <c r="AL79" s="73">
        <v>6113.8450839428197</v>
      </c>
      <c r="AM79" s="73">
        <v>2728.4846585938399</v>
      </c>
      <c r="AN79" s="73">
        <v>2775.6121806575202</v>
      </c>
      <c r="AS79" s="73">
        <v>17.569049835205099</v>
      </c>
      <c r="AT79" s="73">
        <v>15.4173030853271</v>
      </c>
    </row>
    <row r="80" spans="1:58">
      <c r="A80" s="73" t="s">
        <v>75</v>
      </c>
      <c r="B80" s="193" t="s">
        <v>257</v>
      </c>
      <c r="C80" s="73" t="s">
        <v>32</v>
      </c>
      <c r="D80" s="39">
        <v>78.465753173828205</v>
      </c>
      <c r="E80" s="39">
        <f t="shared" si="2"/>
        <v>87.995048522949205</v>
      </c>
      <c r="F80" s="39">
        <f t="shared" si="3"/>
        <v>68.955726623535199</v>
      </c>
      <c r="G80" s="73">
        <v>21.998762130737301</v>
      </c>
      <c r="H80" s="73">
        <v>17.2389316558838</v>
      </c>
      <c r="I80" s="73">
        <v>15784</v>
      </c>
      <c r="J80" s="73">
        <v>261</v>
      </c>
      <c r="K80" s="73">
        <v>15523</v>
      </c>
      <c r="L80" s="73">
        <v>3</v>
      </c>
      <c r="M80" s="73">
        <v>258</v>
      </c>
      <c r="N80" s="73">
        <v>119</v>
      </c>
      <c r="O80" s="73">
        <v>15404</v>
      </c>
      <c r="P80" s="73">
        <v>7.5050935728471102E-2</v>
      </c>
      <c r="X80" s="73">
        <v>8407.89453125</v>
      </c>
      <c r="AA80" s="73" t="s">
        <v>237</v>
      </c>
      <c r="AB80" s="73">
        <v>2.1488815211863499</v>
      </c>
      <c r="AE80" s="73">
        <v>2.6108053932224702</v>
      </c>
      <c r="AF80" s="73">
        <v>1.6869576491502301</v>
      </c>
      <c r="AG80" s="73">
        <v>68.242692102837594</v>
      </c>
      <c r="AJ80" s="73">
        <v>72.901317246591404</v>
      </c>
      <c r="AK80" s="73">
        <v>63.5840669590837</v>
      </c>
      <c r="AL80" s="73">
        <v>11269.8549748563</v>
      </c>
      <c r="AM80" s="73">
        <v>5727.8192209682302</v>
      </c>
      <c r="AN80" s="73">
        <v>5819.4608410749897</v>
      </c>
      <c r="AS80" s="73">
        <v>20.8313083648682</v>
      </c>
      <c r="AT80" s="73">
        <v>18.402824401855501</v>
      </c>
      <c r="BA80" s="73">
        <v>2.3845569294012301</v>
      </c>
      <c r="BB80" s="73">
        <v>1.9132061129714599</v>
      </c>
      <c r="BE80" s="73">
        <v>70.619541295832903</v>
      </c>
      <c r="BF80" s="73">
        <v>65.8658429098423</v>
      </c>
    </row>
    <row r="81" spans="1:58">
      <c r="A81" s="73" t="s">
        <v>75</v>
      </c>
      <c r="B81" s="193" t="s">
        <v>257</v>
      </c>
      <c r="C81" s="73" t="s">
        <v>237</v>
      </c>
      <c r="D81" s="39">
        <v>36.514694213867202</v>
      </c>
      <c r="E81" s="39">
        <f t="shared" si="2"/>
        <v>42.998706817626797</v>
      </c>
      <c r="F81" s="39">
        <f t="shared" si="3"/>
        <v>30.039598464965842</v>
      </c>
      <c r="G81" s="73">
        <v>10.749676704406699</v>
      </c>
      <c r="H81" s="73">
        <v>7.5098996162414604</v>
      </c>
      <c r="I81" s="73">
        <v>15784</v>
      </c>
      <c r="J81" s="73">
        <v>122</v>
      </c>
      <c r="K81" s="73">
        <v>15662</v>
      </c>
      <c r="L81" s="73">
        <v>3</v>
      </c>
      <c r="M81" s="73">
        <v>258</v>
      </c>
      <c r="N81" s="73">
        <v>119</v>
      </c>
      <c r="O81" s="73">
        <v>15404</v>
      </c>
      <c r="P81" s="73">
        <v>7.5050935728471102E-2</v>
      </c>
      <c r="X81" s="73">
        <v>4473.8779296875</v>
      </c>
      <c r="AL81" s="73">
        <v>6052.8795746349897</v>
      </c>
      <c r="AM81" s="73">
        <v>2630.3466060883502</v>
      </c>
      <c r="AN81" s="73">
        <v>2656.8005481919099</v>
      </c>
      <c r="AS81" s="73">
        <v>9.9554376602172905</v>
      </c>
      <c r="AT81" s="73">
        <v>8.302490234375</v>
      </c>
    </row>
    <row r="82" spans="1:58">
      <c r="A82" s="73" t="s">
        <v>76</v>
      </c>
      <c r="B82" s="193" t="s">
        <v>258</v>
      </c>
      <c r="C82" s="73" t="s">
        <v>32</v>
      </c>
      <c r="D82" s="39">
        <v>158.66718750000001</v>
      </c>
      <c r="E82" s="39">
        <f t="shared" si="2"/>
        <v>171.79266357421881</v>
      </c>
      <c r="F82" s="39">
        <f t="shared" si="3"/>
        <v>145.5782165527344</v>
      </c>
      <c r="G82" s="73">
        <v>42.948165893554702</v>
      </c>
      <c r="H82" s="73">
        <v>36.394554138183601</v>
      </c>
      <c r="I82" s="73">
        <v>16981</v>
      </c>
      <c r="J82" s="73">
        <v>563</v>
      </c>
      <c r="K82" s="73">
        <v>16418</v>
      </c>
      <c r="L82" s="73">
        <v>12</v>
      </c>
      <c r="M82" s="73">
        <v>551</v>
      </c>
      <c r="N82" s="73">
        <v>287</v>
      </c>
      <c r="O82" s="73">
        <v>16131</v>
      </c>
      <c r="P82" s="73">
        <v>0.15220083965060699</v>
      </c>
      <c r="X82" s="73">
        <v>8407.89453125</v>
      </c>
      <c r="AA82" s="73" t="s">
        <v>237</v>
      </c>
      <c r="AB82" s="73">
        <v>1.8979564923806</v>
      </c>
      <c r="AE82" s="73">
        <v>2.1641624414809302</v>
      </c>
      <c r="AF82" s="73">
        <v>1.6317505432802599</v>
      </c>
      <c r="AG82" s="73">
        <v>65.492925700256905</v>
      </c>
      <c r="AJ82" s="73">
        <v>68.662741564915706</v>
      </c>
      <c r="AK82" s="73">
        <v>62.323109835598203</v>
      </c>
      <c r="AL82" s="73">
        <v>11376.5650307366</v>
      </c>
      <c r="AM82" s="73">
        <v>5818.0099365145197</v>
      </c>
      <c r="AN82" s="73">
        <v>6002.3021759613803</v>
      </c>
      <c r="AS82" s="73">
        <v>41.339820861816399</v>
      </c>
      <c r="AT82" s="73">
        <v>37.996150970458999</v>
      </c>
      <c r="BA82" s="73">
        <v>2.0337756235405502</v>
      </c>
      <c r="BB82" s="73">
        <v>1.7621373612206399</v>
      </c>
      <c r="BE82" s="73">
        <v>67.110175946278801</v>
      </c>
      <c r="BF82" s="73">
        <v>63.8756754542351</v>
      </c>
    </row>
    <row r="83" spans="1:58">
      <c r="A83" s="73" t="s">
        <v>76</v>
      </c>
      <c r="B83" s="193" t="s">
        <v>258</v>
      </c>
      <c r="C83" s="73" t="s">
        <v>237</v>
      </c>
      <c r="D83" s="39">
        <v>83.598962402343801</v>
      </c>
      <c r="E83" s="39">
        <f t="shared" si="2"/>
        <v>93.08455657959</v>
      </c>
      <c r="F83" s="39">
        <f t="shared" si="3"/>
        <v>74.132446289062401</v>
      </c>
      <c r="G83" s="73">
        <v>23.2711391448975</v>
      </c>
      <c r="H83" s="73">
        <v>18.5331115722656</v>
      </c>
      <c r="I83" s="73">
        <v>16981</v>
      </c>
      <c r="J83" s="73">
        <v>299</v>
      </c>
      <c r="K83" s="73">
        <v>16682</v>
      </c>
      <c r="L83" s="73">
        <v>12</v>
      </c>
      <c r="M83" s="73">
        <v>551</v>
      </c>
      <c r="N83" s="73">
        <v>287</v>
      </c>
      <c r="O83" s="73">
        <v>16131</v>
      </c>
      <c r="P83" s="73">
        <v>0.15220083965060699</v>
      </c>
      <c r="X83" s="73">
        <v>4473.8779296875</v>
      </c>
      <c r="AL83" s="73">
        <v>6102.1733986334702</v>
      </c>
      <c r="AM83" s="73">
        <v>2670.7548979011599</v>
      </c>
      <c r="AN83" s="73">
        <v>2731.1750222588998</v>
      </c>
      <c r="AS83" s="73">
        <v>22.1090393066406</v>
      </c>
      <c r="AT83" s="73">
        <v>19.6916809082031</v>
      </c>
    </row>
    <row r="84" spans="1:58">
      <c r="A84" s="73" t="s">
        <v>77</v>
      </c>
      <c r="B84" s="193" t="s">
        <v>259</v>
      </c>
      <c r="C84" s="73" t="s">
        <v>32</v>
      </c>
      <c r="D84" s="39">
        <v>115.6118896484376</v>
      </c>
      <c r="E84" s="39">
        <f t="shared" si="2"/>
        <v>127.1300964355468</v>
      </c>
      <c r="F84" s="39">
        <f t="shared" si="3"/>
        <v>104.12180328369161</v>
      </c>
      <c r="G84" s="73">
        <v>31.782524108886701</v>
      </c>
      <c r="H84" s="73">
        <v>26.030450820922901</v>
      </c>
      <c r="I84" s="73">
        <v>15988</v>
      </c>
      <c r="J84" s="73">
        <v>388</v>
      </c>
      <c r="K84" s="73">
        <v>15600</v>
      </c>
      <c r="L84" s="73">
        <v>2</v>
      </c>
      <c r="M84" s="73">
        <v>386</v>
      </c>
      <c r="N84" s="73">
        <v>157</v>
      </c>
      <c r="O84" s="73">
        <v>15443</v>
      </c>
      <c r="P84" s="73">
        <v>0</v>
      </c>
      <c r="X84" s="73">
        <v>8407.89453125</v>
      </c>
      <c r="AA84" s="73" t="s">
        <v>237</v>
      </c>
      <c r="AB84" s="73">
        <v>2.4580453701225502</v>
      </c>
      <c r="AE84" s="73">
        <v>2.91170495663021</v>
      </c>
      <c r="AF84" s="73">
        <v>2.0043857836148802</v>
      </c>
      <c r="AG84" s="73">
        <v>71.081929443726196</v>
      </c>
      <c r="AJ84" s="73">
        <v>74.875679532867906</v>
      </c>
      <c r="AK84" s="73">
        <v>67.2881793545844</v>
      </c>
      <c r="AL84" s="73">
        <v>11407.250140947201</v>
      </c>
      <c r="AM84" s="73">
        <v>5803.9882407476998</v>
      </c>
      <c r="AN84" s="73">
        <v>5939.9693276427097</v>
      </c>
      <c r="AS84" s="73">
        <v>30.371250152587901</v>
      </c>
      <c r="AT84" s="73">
        <v>27.4365234375</v>
      </c>
      <c r="BA84" s="73">
        <v>2.6895041510411501</v>
      </c>
      <c r="BB84" s="73">
        <v>2.2265865892039498</v>
      </c>
      <c r="BE84" s="73">
        <v>73.017514620052495</v>
      </c>
      <c r="BF84" s="73">
        <v>69.146344267399797</v>
      </c>
    </row>
    <row r="85" spans="1:58">
      <c r="A85" s="73" t="s">
        <v>77</v>
      </c>
      <c r="B85" s="193" t="s">
        <v>259</v>
      </c>
      <c r="C85" s="73" t="s">
        <v>237</v>
      </c>
      <c r="D85" s="39">
        <v>47.034072875976605</v>
      </c>
      <c r="E85" s="39">
        <f t="shared" si="2"/>
        <v>54.350673675537202</v>
      </c>
      <c r="F85" s="39">
        <f t="shared" si="3"/>
        <v>39.728828430175803</v>
      </c>
      <c r="G85" s="73">
        <v>13.5876684188843</v>
      </c>
      <c r="H85" s="73">
        <v>9.9322071075439506</v>
      </c>
      <c r="I85" s="73">
        <v>15988</v>
      </c>
      <c r="J85" s="73">
        <v>159</v>
      </c>
      <c r="K85" s="73">
        <v>15829</v>
      </c>
      <c r="L85" s="73">
        <v>2</v>
      </c>
      <c r="M85" s="73">
        <v>386</v>
      </c>
      <c r="N85" s="73">
        <v>157</v>
      </c>
      <c r="O85" s="73">
        <v>15443</v>
      </c>
      <c r="P85" s="73">
        <v>0</v>
      </c>
      <c r="X85" s="73">
        <v>4473.8779296875</v>
      </c>
      <c r="AL85" s="73">
        <v>6170.4933452486202</v>
      </c>
      <c r="AM85" s="73">
        <v>2671.7842318193698</v>
      </c>
      <c r="AN85" s="73">
        <v>2706.5787495223499</v>
      </c>
      <c r="AS85" s="73">
        <v>12.691402435302701</v>
      </c>
      <c r="AT85" s="73">
        <v>10.826372146606399</v>
      </c>
    </row>
    <row r="86" spans="1:58">
      <c r="A86" s="73" t="s">
        <v>78</v>
      </c>
      <c r="B86" s="193" t="s">
        <v>260</v>
      </c>
      <c r="C86" s="73" t="s">
        <v>32</v>
      </c>
      <c r="D86" s="39">
        <v>117.47894287109379</v>
      </c>
      <c r="E86" s="39">
        <f t="shared" si="2"/>
        <v>128.82318115234361</v>
      </c>
      <c r="F86" s="39">
        <f t="shared" si="3"/>
        <v>106.16197204589839</v>
      </c>
      <c r="G86" s="73">
        <v>32.205795288085902</v>
      </c>
      <c r="H86" s="73">
        <v>26.540493011474599</v>
      </c>
      <c r="I86" s="73">
        <v>16751</v>
      </c>
      <c r="J86" s="73">
        <v>413</v>
      </c>
      <c r="K86" s="73">
        <v>16338</v>
      </c>
      <c r="L86" s="73">
        <v>2</v>
      </c>
      <c r="M86" s="73">
        <v>411</v>
      </c>
      <c r="N86" s="73">
        <v>97</v>
      </c>
      <c r="O86" s="73">
        <v>16241</v>
      </c>
      <c r="P86" s="73">
        <v>0</v>
      </c>
      <c r="X86" s="73">
        <v>8407.89453125</v>
      </c>
      <c r="AA86" s="73" t="s">
        <v>237</v>
      </c>
      <c r="AB86" s="73">
        <v>4.2115112278954401</v>
      </c>
      <c r="AE86" s="73">
        <v>5.1389467161312901</v>
      </c>
      <c r="AF86" s="73">
        <v>3.2840757396595901</v>
      </c>
      <c r="AG86" s="73">
        <v>80.811707846903602</v>
      </c>
      <c r="AJ86" s="73">
        <v>84.226437725285805</v>
      </c>
      <c r="AK86" s="73">
        <v>77.396977968521298</v>
      </c>
      <c r="AL86" s="73">
        <v>11407.6821040784</v>
      </c>
      <c r="AM86" s="73">
        <v>5792.4471477985298</v>
      </c>
      <c r="AN86" s="73">
        <v>5930.8921383629004</v>
      </c>
      <c r="AS86" s="73">
        <v>30.815851211547901</v>
      </c>
      <c r="AT86" s="73">
        <v>27.9253940582275</v>
      </c>
      <c r="BA86" s="73">
        <v>4.6822695611982397</v>
      </c>
      <c r="BB86" s="73">
        <v>3.7407528945926498</v>
      </c>
      <c r="BE86" s="73">
        <v>82.544995570542696</v>
      </c>
      <c r="BF86" s="73">
        <v>79.078420123264394</v>
      </c>
    </row>
    <row r="87" spans="1:58">
      <c r="A87" s="73" t="s">
        <v>78</v>
      </c>
      <c r="B87" s="193" t="s">
        <v>260</v>
      </c>
      <c r="C87" s="73" t="s">
        <v>237</v>
      </c>
      <c r="D87" s="39">
        <v>27.8947235107422</v>
      </c>
      <c r="E87" s="39">
        <f t="shared" si="2"/>
        <v>33.782733917236321</v>
      </c>
      <c r="F87" s="39">
        <f t="shared" si="3"/>
        <v>22.738088607788079</v>
      </c>
      <c r="G87" s="73">
        <v>8.4456834793090803</v>
      </c>
      <c r="H87" s="73">
        <v>5.6845221519470197</v>
      </c>
      <c r="I87" s="73">
        <v>16751</v>
      </c>
      <c r="J87" s="73">
        <v>99</v>
      </c>
      <c r="K87" s="73">
        <v>16652</v>
      </c>
      <c r="L87" s="73">
        <v>2</v>
      </c>
      <c r="M87" s="73">
        <v>411</v>
      </c>
      <c r="N87" s="73">
        <v>97</v>
      </c>
      <c r="O87" s="73">
        <v>16241</v>
      </c>
      <c r="P87" s="73">
        <v>0</v>
      </c>
      <c r="X87" s="73">
        <v>4473.8779296875</v>
      </c>
      <c r="AL87" s="73">
        <v>6147.7832524463402</v>
      </c>
      <c r="AM87" s="73">
        <v>2663.8143198534199</v>
      </c>
      <c r="AN87" s="73">
        <v>2684.40490694236</v>
      </c>
      <c r="AS87" s="73">
        <v>7.6971516609191903</v>
      </c>
      <c r="AT87" s="73">
        <v>6.2973270416259801</v>
      </c>
    </row>
    <row r="88" spans="1:58">
      <c r="A88" s="73" t="s">
        <v>79</v>
      </c>
      <c r="B88" s="193" t="s">
        <v>261</v>
      </c>
      <c r="C88" s="73" t="s">
        <v>32</v>
      </c>
      <c r="D88" s="39">
        <v>176.6188842773438</v>
      </c>
      <c r="E88" s="39">
        <f t="shared" si="2"/>
        <v>190.8090057373048</v>
      </c>
      <c r="F88" s="39">
        <f t="shared" si="3"/>
        <v>162.47142028808599</v>
      </c>
      <c r="G88" s="73">
        <v>47.7022514343262</v>
      </c>
      <c r="H88" s="73">
        <v>40.617855072021499</v>
      </c>
      <c r="I88" s="73">
        <v>16207</v>
      </c>
      <c r="J88" s="73">
        <v>597</v>
      </c>
      <c r="K88" s="73">
        <v>15610</v>
      </c>
      <c r="L88" s="73">
        <v>1</v>
      </c>
      <c r="M88" s="73">
        <v>596</v>
      </c>
      <c r="N88" s="73">
        <v>93</v>
      </c>
      <c r="O88" s="73">
        <v>15517</v>
      </c>
      <c r="P88" s="73">
        <v>0</v>
      </c>
      <c r="X88" s="73">
        <v>8407.89453125</v>
      </c>
      <c r="AA88" s="73" t="s">
        <v>237</v>
      </c>
      <c r="AB88" s="73">
        <v>6.4522080060224898</v>
      </c>
      <c r="AE88" s="73">
        <v>7.8616280832578198</v>
      </c>
      <c r="AF88" s="73">
        <v>5.04278792878715</v>
      </c>
      <c r="AG88" s="73">
        <v>86.581158239385502</v>
      </c>
      <c r="AJ88" s="73">
        <v>89.119034929806602</v>
      </c>
      <c r="AK88" s="73">
        <v>84.043281548964401</v>
      </c>
      <c r="AL88" s="73">
        <v>11246.7132783056</v>
      </c>
      <c r="AM88" s="73">
        <v>5755.6198876233702</v>
      </c>
      <c r="AN88" s="73">
        <v>5957.8894473344599</v>
      </c>
      <c r="AS88" s="73">
        <v>45.963348388671903</v>
      </c>
      <c r="AT88" s="73">
        <v>42.348869323730497</v>
      </c>
      <c r="BA88" s="73">
        <v>7.1673231646337401</v>
      </c>
      <c r="BB88" s="73">
        <v>5.7370928474112297</v>
      </c>
      <c r="BE88" s="73">
        <v>87.868832596605102</v>
      </c>
      <c r="BF88" s="73">
        <v>85.293483882166001</v>
      </c>
    </row>
    <row r="89" spans="1:58">
      <c r="A89" s="73" t="s">
        <v>79</v>
      </c>
      <c r="B89" s="193" t="s">
        <v>261</v>
      </c>
      <c r="C89" s="73" t="s">
        <v>237</v>
      </c>
      <c r="D89" s="39">
        <v>27.3734008789062</v>
      </c>
      <c r="E89" s="39">
        <f t="shared" si="2"/>
        <v>33.312873840332038</v>
      </c>
      <c r="F89" s="39">
        <f t="shared" si="3"/>
        <v>22.189651489257798</v>
      </c>
      <c r="G89" s="73">
        <v>8.3282184600830096</v>
      </c>
      <c r="H89" s="73">
        <v>5.5474128723144496</v>
      </c>
      <c r="I89" s="73">
        <v>16207</v>
      </c>
      <c r="J89" s="73">
        <v>94</v>
      </c>
      <c r="K89" s="73">
        <v>16113</v>
      </c>
      <c r="L89" s="73">
        <v>1</v>
      </c>
      <c r="M89" s="73">
        <v>596</v>
      </c>
      <c r="N89" s="73">
        <v>93</v>
      </c>
      <c r="O89" s="73">
        <v>15517</v>
      </c>
      <c r="P89" s="73">
        <v>0</v>
      </c>
      <c r="X89" s="73">
        <v>4473.8779296875</v>
      </c>
      <c r="AL89" s="73">
        <v>6064.4903226811803</v>
      </c>
      <c r="AM89" s="73">
        <v>2663.1768975725199</v>
      </c>
      <c r="AN89" s="73">
        <v>2682.9043895179898</v>
      </c>
      <c r="AS89" s="73">
        <v>7.5725460052490199</v>
      </c>
      <c r="AT89" s="73">
        <v>6.1628403663635298</v>
      </c>
    </row>
    <row r="90" spans="1:58">
      <c r="A90" s="73" t="s">
        <v>211</v>
      </c>
      <c r="B90" s="193" t="s">
        <v>7</v>
      </c>
      <c r="C90" s="73" t="s">
        <v>32</v>
      </c>
      <c r="D90" s="39">
        <v>0</v>
      </c>
      <c r="E90" s="39">
        <f t="shared" si="2"/>
        <v>0.86477273702621604</v>
      </c>
      <c r="F90" s="39">
        <f t="shared" si="3"/>
        <v>0</v>
      </c>
      <c r="G90" s="73">
        <v>0.21619318425655401</v>
      </c>
      <c r="H90" s="73">
        <v>0</v>
      </c>
      <c r="I90" s="73">
        <v>16305</v>
      </c>
      <c r="J90" s="73">
        <v>0</v>
      </c>
      <c r="K90" s="73">
        <v>16305</v>
      </c>
      <c r="L90" s="73">
        <v>0</v>
      </c>
      <c r="M90" s="73">
        <v>0</v>
      </c>
      <c r="N90" s="73">
        <v>0</v>
      </c>
      <c r="O90" s="73">
        <v>16305</v>
      </c>
      <c r="P90" s="73">
        <v>0</v>
      </c>
      <c r="X90" s="73">
        <v>8407.89453125</v>
      </c>
      <c r="AA90" s="73" t="s">
        <v>237</v>
      </c>
      <c r="AL90" s="73">
        <v>0</v>
      </c>
      <c r="AM90" s="73">
        <v>5373.2615613799899</v>
      </c>
      <c r="AN90" s="73">
        <v>5373.2615613799899</v>
      </c>
      <c r="AS90" s="73">
        <v>9.8782934248447404E-2</v>
      </c>
      <c r="AT90" s="73">
        <v>0</v>
      </c>
    </row>
    <row r="91" spans="1:58">
      <c r="A91" s="73" t="s">
        <v>211</v>
      </c>
      <c r="B91" s="193" t="s">
        <v>7</v>
      </c>
      <c r="C91" s="73" t="s">
        <v>237</v>
      </c>
      <c r="D91" s="39">
        <v>0</v>
      </c>
      <c r="E91" s="39">
        <f t="shared" si="2"/>
        <v>0.86477273702621604</v>
      </c>
      <c r="F91" s="39">
        <f t="shared" si="3"/>
        <v>0</v>
      </c>
      <c r="G91" s="73">
        <v>0.21619318425655401</v>
      </c>
      <c r="H91" s="73">
        <v>0</v>
      </c>
      <c r="I91" s="73">
        <v>16305</v>
      </c>
      <c r="J91" s="73">
        <v>0</v>
      </c>
      <c r="K91" s="73">
        <v>16305</v>
      </c>
      <c r="L91" s="73">
        <v>0</v>
      </c>
      <c r="M91" s="73">
        <v>0</v>
      </c>
      <c r="N91" s="73">
        <v>0</v>
      </c>
      <c r="O91" s="73">
        <v>16305</v>
      </c>
      <c r="P91" s="73">
        <v>0</v>
      </c>
      <c r="X91" s="73">
        <v>4473.8779296875</v>
      </c>
      <c r="AL91" s="73">
        <v>0</v>
      </c>
      <c r="AM91" s="73">
        <v>2448.5746035803099</v>
      </c>
      <c r="AN91" s="73">
        <v>2448.5746035803099</v>
      </c>
      <c r="AS91" s="73">
        <v>9.8782934248447404E-2</v>
      </c>
      <c r="AT91" s="73">
        <v>0</v>
      </c>
    </row>
    <row r="92" spans="1:58">
      <c r="A92" s="73" t="s">
        <v>80</v>
      </c>
      <c r="B92" s="193" t="s">
        <v>262</v>
      </c>
      <c r="C92" s="73" t="s">
        <v>32</v>
      </c>
      <c r="D92" s="39">
        <v>196.5034912109376</v>
      </c>
      <c r="E92" s="39">
        <f t="shared" si="2"/>
        <v>211.39654541015639</v>
      </c>
      <c r="F92" s="39">
        <f t="shared" si="3"/>
        <v>181.65742492675801</v>
      </c>
      <c r="G92" s="73">
        <v>52.849136352539098</v>
      </c>
      <c r="H92" s="73">
        <v>45.414356231689503</v>
      </c>
      <c r="I92" s="73">
        <v>16407</v>
      </c>
      <c r="J92" s="73">
        <v>671</v>
      </c>
      <c r="K92" s="73">
        <v>15736</v>
      </c>
      <c r="L92" s="73">
        <v>7</v>
      </c>
      <c r="M92" s="73">
        <v>664</v>
      </c>
      <c r="N92" s="73">
        <v>125</v>
      </c>
      <c r="O92" s="73">
        <v>15611</v>
      </c>
      <c r="P92" s="73">
        <v>0.120703322741691</v>
      </c>
      <c r="X92" s="73">
        <v>8407.89453125</v>
      </c>
      <c r="AA92" s="73" t="s">
        <v>237</v>
      </c>
      <c r="AB92" s="73">
        <v>5.1692977171872299</v>
      </c>
      <c r="AE92" s="73">
        <v>6.1340232627714597</v>
      </c>
      <c r="AF92" s="73">
        <v>4.204572171603</v>
      </c>
      <c r="AG92" s="73">
        <v>83.790699592693201</v>
      </c>
      <c r="AJ92" s="73">
        <v>86.3254331873149</v>
      </c>
      <c r="AK92" s="73">
        <v>81.255965998071403</v>
      </c>
      <c r="AL92" s="73">
        <v>11100.3106298319</v>
      </c>
      <c r="AM92" s="73">
        <v>5659.1382535343901</v>
      </c>
      <c r="AN92" s="73">
        <v>5881.6668489202402</v>
      </c>
      <c r="AS92" s="73">
        <v>51.024024963378899</v>
      </c>
      <c r="AT92" s="73">
        <v>47.230777740478501</v>
      </c>
      <c r="BA92" s="73">
        <v>5.6615042458995601</v>
      </c>
      <c r="BB92" s="73">
        <v>4.6770911884748996</v>
      </c>
      <c r="BE92" s="73">
        <v>85.083930014060101</v>
      </c>
      <c r="BF92" s="73">
        <v>82.497469171326301</v>
      </c>
    </row>
    <row r="93" spans="1:58">
      <c r="A93" s="73" t="s">
        <v>80</v>
      </c>
      <c r="B93" s="193" t="s">
        <v>262</v>
      </c>
      <c r="C93" s="73" t="s">
        <v>237</v>
      </c>
      <c r="D93" s="39">
        <v>38.013577270507803</v>
      </c>
      <c r="E93" s="39">
        <f t="shared" si="2"/>
        <v>44.503032684326001</v>
      </c>
      <c r="F93" s="39">
        <f t="shared" si="3"/>
        <v>31.533054351806641</v>
      </c>
      <c r="G93" s="73">
        <v>11.1257581710815</v>
      </c>
      <c r="H93" s="73">
        <v>7.8832635879516602</v>
      </c>
      <c r="I93" s="73">
        <v>16407</v>
      </c>
      <c r="J93" s="73">
        <v>132</v>
      </c>
      <c r="K93" s="73">
        <v>16275</v>
      </c>
      <c r="L93" s="73">
        <v>7</v>
      </c>
      <c r="M93" s="73">
        <v>664</v>
      </c>
      <c r="N93" s="73">
        <v>125</v>
      </c>
      <c r="O93" s="73">
        <v>15611</v>
      </c>
      <c r="P93" s="73">
        <v>0.120703322741691</v>
      </c>
      <c r="X93" s="73">
        <v>4473.8779296875</v>
      </c>
      <c r="AL93" s="73">
        <v>5949.7384403113201</v>
      </c>
      <c r="AM93" s="73">
        <v>2605.5981930293501</v>
      </c>
      <c r="AN93" s="73">
        <v>2632.5029600581502</v>
      </c>
      <c r="AS93" s="73">
        <v>10.3308515548706</v>
      </c>
      <c r="AT93" s="73">
        <v>8.6765184402465803</v>
      </c>
    </row>
    <row r="94" spans="1:58">
      <c r="A94" s="73" t="s">
        <v>81</v>
      </c>
      <c r="B94" s="193">
        <v>12313</v>
      </c>
      <c r="C94" s="73" t="s">
        <v>32</v>
      </c>
      <c r="D94" s="39">
        <v>297.44707031249999</v>
      </c>
      <c r="E94" s="39">
        <f t="shared" si="2"/>
        <v>315.70413208007801</v>
      </c>
      <c r="F94" s="39">
        <f t="shared" si="3"/>
        <v>279.26062011718761</v>
      </c>
      <c r="G94" s="73">
        <v>78.926033020019503</v>
      </c>
      <c r="H94" s="73">
        <v>69.815155029296903</v>
      </c>
      <c r="I94" s="73">
        <v>16718</v>
      </c>
      <c r="J94" s="73">
        <v>1024</v>
      </c>
      <c r="K94" s="73">
        <v>15694</v>
      </c>
      <c r="L94" s="73">
        <v>13</v>
      </c>
      <c r="M94" s="73">
        <v>1011</v>
      </c>
      <c r="N94" s="73">
        <v>153</v>
      </c>
      <c r="O94" s="73">
        <v>15541</v>
      </c>
      <c r="P94" s="73">
        <v>0.21442595733515399</v>
      </c>
      <c r="X94" s="73">
        <v>8407.89453125</v>
      </c>
      <c r="AA94" s="73" t="s">
        <v>237</v>
      </c>
      <c r="AB94" s="73">
        <v>6.3340248660982796</v>
      </c>
      <c r="AE94" s="73">
        <v>7.3727905432368503</v>
      </c>
      <c r="AF94" s="73">
        <v>5.2952591889597098</v>
      </c>
      <c r="AG94" s="73">
        <v>86.364922150420796</v>
      </c>
      <c r="AJ94" s="73">
        <v>88.296146973604394</v>
      </c>
      <c r="AK94" s="73">
        <v>84.433697327237098</v>
      </c>
      <c r="AL94" s="73">
        <v>11176.894746780399</v>
      </c>
      <c r="AM94" s="73">
        <v>5754.7131728785698</v>
      </c>
      <c r="AN94" s="73">
        <v>6086.8290917489703</v>
      </c>
      <c r="AS94" s="73">
        <v>76.688262939453097</v>
      </c>
      <c r="AT94" s="73">
        <v>72.039878845214801</v>
      </c>
      <c r="BA94" s="73">
        <v>6.8640066566535802</v>
      </c>
      <c r="BB94" s="73">
        <v>5.8040430755429799</v>
      </c>
      <c r="BE94" s="73">
        <v>87.350239640477994</v>
      </c>
      <c r="BF94" s="73">
        <v>85.379604660363597</v>
      </c>
    </row>
    <row r="95" spans="1:58">
      <c r="A95" s="73" t="s">
        <v>81</v>
      </c>
      <c r="B95" s="193">
        <v>12313</v>
      </c>
      <c r="C95" s="73" t="s">
        <v>237</v>
      </c>
      <c r="D95" s="39">
        <v>46.960202026367199</v>
      </c>
      <c r="E95" s="39">
        <f t="shared" si="2"/>
        <v>54.109504699707202</v>
      </c>
      <c r="F95" s="39">
        <f t="shared" si="3"/>
        <v>39.821743011474602</v>
      </c>
      <c r="G95" s="73">
        <v>13.5273761749268</v>
      </c>
      <c r="H95" s="73">
        <v>9.9554357528686506</v>
      </c>
      <c r="I95" s="73">
        <v>16718</v>
      </c>
      <c r="J95" s="73">
        <v>166</v>
      </c>
      <c r="K95" s="73">
        <v>16552</v>
      </c>
      <c r="L95" s="73">
        <v>13</v>
      </c>
      <c r="M95" s="73">
        <v>1011</v>
      </c>
      <c r="N95" s="73">
        <v>153</v>
      </c>
      <c r="O95" s="73">
        <v>15541</v>
      </c>
      <c r="P95" s="73">
        <v>0.21442595733515399</v>
      </c>
      <c r="X95" s="73">
        <v>4473.8779296875</v>
      </c>
      <c r="AL95" s="73">
        <v>5963.9585608057196</v>
      </c>
      <c r="AM95" s="73">
        <v>2667.1597059645401</v>
      </c>
      <c r="AN95" s="73">
        <v>2699.8949978597102</v>
      </c>
      <c r="AS95" s="73">
        <v>12.651611328125</v>
      </c>
      <c r="AT95" s="73">
        <v>10.8291940689087</v>
      </c>
    </row>
    <row r="96" spans="1:58">
      <c r="A96" s="73" t="s">
        <v>82</v>
      </c>
      <c r="B96" s="193" t="s">
        <v>263</v>
      </c>
      <c r="C96" s="73" t="s">
        <v>32</v>
      </c>
      <c r="D96" s="39">
        <v>17.43351745605468</v>
      </c>
      <c r="E96" s="39">
        <f t="shared" si="2"/>
        <v>22.24316024780272</v>
      </c>
      <c r="F96" s="39">
        <f t="shared" si="3"/>
        <v>13.37533283233644</v>
      </c>
      <c r="G96" s="73">
        <v>5.56079006195068</v>
      </c>
      <c r="H96" s="73">
        <v>3.34383320808411</v>
      </c>
      <c r="I96" s="73">
        <v>16226</v>
      </c>
      <c r="J96" s="73">
        <v>60</v>
      </c>
      <c r="K96" s="73">
        <v>16166</v>
      </c>
      <c r="L96" s="73">
        <v>1</v>
      </c>
      <c r="M96" s="73">
        <v>59</v>
      </c>
      <c r="N96" s="73">
        <v>425</v>
      </c>
      <c r="O96" s="73">
        <v>15741</v>
      </c>
      <c r="P96" s="73">
        <v>0</v>
      </c>
      <c r="X96" s="73">
        <v>8407.89453125</v>
      </c>
      <c r="AA96" s="73" t="s">
        <v>237</v>
      </c>
      <c r="AB96" s="73">
        <v>0.139245588075601</v>
      </c>
      <c r="AE96" s="73">
        <v>0.17704852952830599</v>
      </c>
      <c r="AF96" s="73">
        <v>0.101442646622897</v>
      </c>
      <c r="AG96" s="73">
        <v>12.222613765905701</v>
      </c>
      <c r="AJ96" s="73">
        <v>15.135281084884699</v>
      </c>
      <c r="AK96" s="73">
        <v>9.3099464469266007</v>
      </c>
      <c r="AL96" s="73">
        <v>11215.510074869801</v>
      </c>
      <c r="AM96" s="73">
        <v>5946.2467609005798</v>
      </c>
      <c r="AN96" s="73">
        <v>5965.7312795027401</v>
      </c>
      <c r="AS96" s="73">
        <v>4.9442868232727104</v>
      </c>
      <c r="AT96" s="73">
        <v>3.8209178447723402</v>
      </c>
      <c r="BA96" s="73">
        <v>0.158417145408834</v>
      </c>
      <c r="BB96" s="73">
        <v>0.120074030742369</v>
      </c>
      <c r="BE96" s="73">
        <v>13.699757246084401</v>
      </c>
      <c r="BF96" s="73">
        <v>10.745470285727</v>
      </c>
    </row>
    <row r="97" spans="1:58">
      <c r="A97" s="73" t="s">
        <v>82</v>
      </c>
      <c r="B97" s="193" t="s">
        <v>263</v>
      </c>
      <c r="C97" s="73" t="s">
        <v>237</v>
      </c>
      <c r="D97" s="39">
        <v>125.1997802734376</v>
      </c>
      <c r="E97" s="39">
        <f t="shared" si="2"/>
        <v>137.10443115234361</v>
      </c>
      <c r="F97" s="39">
        <f t="shared" si="3"/>
        <v>113.325164794922</v>
      </c>
      <c r="G97" s="73">
        <v>34.276107788085902</v>
      </c>
      <c r="H97" s="73">
        <v>28.331291198730501</v>
      </c>
      <c r="I97" s="73">
        <v>16226</v>
      </c>
      <c r="J97" s="73">
        <v>426</v>
      </c>
      <c r="K97" s="73">
        <v>15800</v>
      </c>
      <c r="L97" s="73">
        <v>1</v>
      </c>
      <c r="M97" s="73">
        <v>59</v>
      </c>
      <c r="N97" s="73">
        <v>425</v>
      </c>
      <c r="O97" s="73">
        <v>15741</v>
      </c>
      <c r="P97" s="73">
        <v>0</v>
      </c>
      <c r="X97" s="73">
        <v>4473.8779296875</v>
      </c>
      <c r="AL97" s="73">
        <v>5968.6220978212996</v>
      </c>
      <c r="AM97" s="73">
        <v>2743.8821714145301</v>
      </c>
      <c r="AN97" s="73">
        <v>2828.5450093690101</v>
      </c>
      <c r="AS97" s="73">
        <v>32.817455291747997</v>
      </c>
      <c r="AT97" s="73">
        <v>29.784389495849599</v>
      </c>
    </row>
    <row r="98" spans="1:58">
      <c r="A98" s="73" t="s">
        <v>83</v>
      </c>
      <c r="B98" s="193" t="s">
        <v>264</v>
      </c>
      <c r="C98" s="73" t="s">
        <v>32</v>
      </c>
      <c r="D98" s="39">
        <v>15.564497375488282</v>
      </c>
      <c r="E98" s="39">
        <f t="shared" si="2"/>
        <v>19.896621704101559</v>
      </c>
      <c r="F98" s="39">
        <f t="shared" si="3"/>
        <v>11.91409301757812</v>
      </c>
      <c r="G98" s="73">
        <v>4.9741554260253897</v>
      </c>
      <c r="H98" s="73">
        <v>2.9785232543945299</v>
      </c>
      <c r="I98" s="73">
        <v>17868</v>
      </c>
      <c r="J98" s="73">
        <v>59</v>
      </c>
      <c r="K98" s="73">
        <v>17809</v>
      </c>
      <c r="L98" s="73">
        <v>2</v>
      </c>
      <c r="M98" s="73">
        <v>57</v>
      </c>
      <c r="N98" s="73">
        <v>368</v>
      </c>
      <c r="O98" s="73">
        <v>17441</v>
      </c>
      <c r="P98" s="73">
        <v>5.2498348180305701E-2</v>
      </c>
      <c r="X98" s="73">
        <v>8407.89453125</v>
      </c>
      <c r="AA98" s="73" t="s">
        <v>237</v>
      </c>
      <c r="AB98" s="73">
        <v>0.15806381212682899</v>
      </c>
      <c r="AE98" s="73">
        <v>0.201679527681217</v>
      </c>
      <c r="AF98" s="73">
        <v>0.114448096572441</v>
      </c>
      <c r="AG98" s="73">
        <v>13.648972575746001</v>
      </c>
      <c r="AJ98" s="73">
        <v>16.9011783786788</v>
      </c>
      <c r="AK98" s="73">
        <v>10.3967667728131</v>
      </c>
      <c r="AL98" s="73">
        <v>11346.2338618909</v>
      </c>
      <c r="AM98" s="73">
        <v>6152.4448400935798</v>
      </c>
      <c r="AN98" s="73">
        <v>6169.5946919116896</v>
      </c>
      <c r="AS98" s="73">
        <v>4.4187359809875497</v>
      </c>
      <c r="AT98" s="73">
        <v>3.4074633121490501</v>
      </c>
      <c r="BA98" s="73">
        <v>0.180186416662409</v>
      </c>
      <c r="BB98" s="73">
        <v>0.13594120759125</v>
      </c>
      <c r="BE98" s="73">
        <v>15.298544569053799</v>
      </c>
      <c r="BF98" s="73">
        <v>11.999400582438099</v>
      </c>
    </row>
    <row r="99" spans="1:58">
      <c r="A99" s="73" t="s">
        <v>83</v>
      </c>
      <c r="B99" s="193" t="s">
        <v>264</v>
      </c>
      <c r="C99" s="73" t="s">
        <v>237</v>
      </c>
      <c r="D99" s="39">
        <v>98.469714355468795</v>
      </c>
      <c r="E99" s="39">
        <f t="shared" si="2"/>
        <v>108.5142364501952</v>
      </c>
      <c r="F99" s="39">
        <f t="shared" si="3"/>
        <v>88.446586608886804</v>
      </c>
      <c r="G99" s="73">
        <v>27.1285591125488</v>
      </c>
      <c r="H99" s="73">
        <v>22.111646652221701</v>
      </c>
      <c r="I99" s="73">
        <v>17868</v>
      </c>
      <c r="J99" s="73">
        <v>370</v>
      </c>
      <c r="K99" s="73">
        <v>17498</v>
      </c>
      <c r="L99" s="73">
        <v>2</v>
      </c>
      <c r="M99" s="73">
        <v>57</v>
      </c>
      <c r="N99" s="73">
        <v>368</v>
      </c>
      <c r="O99" s="73">
        <v>17441</v>
      </c>
      <c r="P99" s="73">
        <v>5.2498348180305701E-2</v>
      </c>
      <c r="X99" s="73">
        <v>4473.8779296875</v>
      </c>
      <c r="AL99" s="73">
        <v>6007.1897606102202</v>
      </c>
      <c r="AM99" s="73">
        <v>2858.1741012309899</v>
      </c>
      <c r="AN99" s="73">
        <v>2923.38205925485</v>
      </c>
      <c r="AS99" s="73">
        <v>25.89794921875</v>
      </c>
      <c r="AT99" s="73">
        <v>23.338300704956101</v>
      </c>
    </row>
    <row r="100" spans="1:58">
      <c r="A100" s="73" t="s">
        <v>84</v>
      </c>
      <c r="B100" s="193" t="s">
        <v>265</v>
      </c>
      <c r="C100" s="73" t="s">
        <v>32</v>
      </c>
      <c r="D100" s="39">
        <v>25.679470825195398</v>
      </c>
      <c r="E100" s="39">
        <f t="shared" si="2"/>
        <v>31.127624511718761</v>
      </c>
      <c r="F100" s="39">
        <f t="shared" si="3"/>
        <v>20.910842895507798</v>
      </c>
      <c r="G100" s="73">
        <v>7.7819061279296902</v>
      </c>
      <c r="H100" s="73">
        <v>5.2277107238769496</v>
      </c>
      <c r="I100" s="73">
        <v>18008</v>
      </c>
      <c r="J100" s="73">
        <v>98</v>
      </c>
      <c r="K100" s="73">
        <v>17910</v>
      </c>
      <c r="L100" s="73">
        <v>1</v>
      </c>
      <c r="M100" s="73">
        <v>97</v>
      </c>
      <c r="N100" s="73">
        <v>284</v>
      </c>
      <c r="O100" s="73">
        <v>17626</v>
      </c>
      <c r="P100" s="73">
        <v>0</v>
      </c>
      <c r="X100" s="73">
        <v>8407.89453125</v>
      </c>
      <c r="AA100" s="73" t="s">
        <v>237</v>
      </c>
      <c r="AB100" s="73">
        <v>0.34206301965816299</v>
      </c>
      <c r="AE100" s="73">
        <v>0.420850722085228</v>
      </c>
      <c r="AF100" s="73">
        <v>0.26327531723109698</v>
      </c>
      <c r="AG100" s="73">
        <v>25.487850767640499</v>
      </c>
      <c r="AJ100" s="73">
        <v>29.862191580947101</v>
      </c>
      <c r="AK100" s="73">
        <v>21.1135099543339</v>
      </c>
      <c r="AL100" s="73">
        <v>11177.251534598199</v>
      </c>
      <c r="AM100" s="73">
        <v>5867.6176384308701</v>
      </c>
      <c r="AN100" s="73">
        <v>5896.5128029035704</v>
      </c>
      <c r="AS100" s="73">
        <v>7.0892210006713903</v>
      </c>
      <c r="AT100" s="73">
        <v>5.79429054260254</v>
      </c>
      <c r="BA100" s="73">
        <v>0.38207159398947799</v>
      </c>
      <c r="BB100" s="73">
        <v>0.302054445326847</v>
      </c>
      <c r="BE100" s="73">
        <v>27.709150972982801</v>
      </c>
      <c r="BF100" s="73">
        <v>23.266550562298299</v>
      </c>
    </row>
    <row r="101" spans="1:58">
      <c r="A101" s="73" t="s">
        <v>84</v>
      </c>
      <c r="B101" s="193" t="s">
        <v>265</v>
      </c>
      <c r="C101" s="73" t="s">
        <v>237</v>
      </c>
      <c r="D101" s="39">
        <v>75.072338867187597</v>
      </c>
      <c r="E101" s="39">
        <f t="shared" si="2"/>
        <v>83.796440124511605</v>
      </c>
      <c r="F101" s="39">
        <f t="shared" si="3"/>
        <v>66.364379882812401</v>
      </c>
      <c r="G101" s="73">
        <v>20.949110031127901</v>
      </c>
      <c r="H101" s="73">
        <v>16.5910949707031</v>
      </c>
      <c r="I101" s="73">
        <v>18008</v>
      </c>
      <c r="J101" s="73">
        <v>285</v>
      </c>
      <c r="K101" s="73">
        <v>17723</v>
      </c>
      <c r="L101" s="73">
        <v>1</v>
      </c>
      <c r="M101" s="73">
        <v>97</v>
      </c>
      <c r="N101" s="73">
        <v>284</v>
      </c>
      <c r="O101" s="73">
        <v>17626</v>
      </c>
      <c r="P101" s="73">
        <v>0</v>
      </c>
      <c r="X101" s="73">
        <v>4473.8779296875</v>
      </c>
      <c r="AL101" s="73">
        <v>5985.33359717654</v>
      </c>
      <c r="AM101" s="73">
        <v>2699.2391241502301</v>
      </c>
      <c r="AN101" s="73">
        <v>2751.2458392108902</v>
      </c>
      <c r="AS101" s="73">
        <v>19.880348205566399</v>
      </c>
      <c r="AT101" s="73">
        <v>17.656873703002901</v>
      </c>
    </row>
    <row r="102" spans="1:58">
      <c r="A102" s="73" t="s">
        <v>85</v>
      </c>
      <c r="B102" s="193" t="s">
        <v>266</v>
      </c>
      <c r="C102" s="73" t="s">
        <v>32</v>
      </c>
      <c r="D102" s="39">
        <v>36.875439453124997</v>
      </c>
      <c r="E102" s="39">
        <f t="shared" si="2"/>
        <v>43.243297576904403</v>
      </c>
      <c r="F102" s="39">
        <f t="shared" si="3"/>
        <v>30.51618576049804</v>
      </c>
      <c r="G102" s="73">
        <v>10.810824394226101</v>
      </c>
      <c r="H102" s="73">
        <v>7.6290464401245099</v>
      </c>
      <c r="I102" s="73">
        <v>16527</v>
      </c>
      <c r="J102" s="73">
        <v>129</v>
      </c>
      <c r="K102" s="73">
        <v>16398</v>
      </c>
      <c r="L102" s="73">
        <v>5</v>
      </c>
      <c r="M102" s="73">
        <v>124</v>
      </c>
      <c r="N102" s="73">
        <v>326</v>
      </c>
      <c r="O102" s="73">
        <v>16072</v>
      </c>
      <c r="P102" s="73">
        <v>0.17689449750599301</v>
      </c>
      <c r="X102" s="73">
        <v>8407.89453125</v>
      </c>
      <c r="AA102" s="73" t="s">
        <v>237</v>
      </c>
      <c r="AB102" s="73">
        <v>0.387325825736545</v>
      </c>
      <c r="AE102" s="73">
        <v>0.46612213603852498</v>
      </c>
      <c r="AF102" s="73">
        <v>0.30852951543456397</v>
      </c>
      <c r="AG102" s="73">
        <v>27.9188795127424</v>
      </c>
      <c r="AJ102" s="73">
        <v>32.012889896938198</v>
      </c>
      <c r="AK102" s="73">
        <v>23.824869128546698</v>
      </c>
      <c r="AL102" s="73">
        <v>11146.500545058099</v>
      </c>
      <c r="AM102" s="73">
        <v>5802.9870504227401</v>
      </c>
      <c r="AN102" s="73">
        <v>5844.6953605097297</v>
      </c>
      <c r="AS102" s="73">
        <v>10.0308170318604</v>
      </c>
      <c r="AT102" s="73">
        <v>8.4074621200561506</v>
      </c>
      <c r="BA102" s="73">
        <v>0.42752798526421698</v>
      </c>
      <c r="BB102" s="73">
        <v>0.34712366620887303</v>
      </c>
      <c r="BE102" s="73">
        <v>30.0076582632019</v>
      </c>
      <c r="BF102" s="73">
        <v>25.830100762282999</v>
      </c>
    </row>
    <row r="103" spans="1:58">
      <c r="A103" s="73" t="s">
        <v>85</v>
      </c>
      <c r="B103" s="193" t="s">
        <v>266</v>
      </c>
      <c r="C103" s="73" t="s">
        <v>237</v>
      </c>
      <c r="D103" s="39">
        <v>95.20521240234379</v>
      </c>
      <c r="E103" s="39">
        <f t="shared" si="2"/>
        <v>105.47316741943359</v>
      </c>
      <c r="F103" s="39">
        <f t="shared" si="3"/>
        <v>84.959617614745994</v>
      </c>
      <c r="G103" s="73">
        <v>26.368291854858398</v>
      </c>
      <c r="H103" s="73">
        <v>21.239904403686499</v>
      </c>
      <c r="I103" s="73">
        <v>16527</v>
      </c>
      <c r="J103" s="73">
        <v>331</v>
      </c>
      <c r="K103" s="73">
        <v>16196</v>
      </c>
      <c r="L103" s="73">
        <v>5</v>
      </c>
      <c r="M103" s="73">
        <v>124</v>
      </c>
      <c r="N103" s="73">
        <v>326</v>
      </c>
      <c r="O103" s="73">
        <v>16072</v>
      </c>
      <c r="P103" s="73">
        <v>0.17689449750599301</v>
      </c>
      <c r="X103" s="73">
        <v>4473.8779296875</v>
      </c>
      <c r="AL103" s="73">
        <v>5992.9483336480398</v>
      </c>
      <c r="AM103" s="73">
        <v>2644.70406633426</v>
      </c>
      <c r="AN103" s="73">
        <v>2711.76214417541</v>
      </c>
      <c r="AS103" s="73">
        <v>25.110292434692401</v>
      </c>
      <c r="AT103" s="73">
        <v>22.493772506713899</v>
      </c>
    </row>
    <row r="104" spans="1:58">
      <c r="A104" s="73" t="s">
        <v>149</v>
      </c>
      <c r="B104" s="193" t="s">
        <v>7</v>
      </c>
      <c r="C104" s="73" t="s">
        <v>32</v>
      </c>
      <c r="D104" s="39">
        <v>0</v>
      </c>
      <c r="E104" s="39">
        <f t="shared" si="2"/>
        <v>0.85506999492645197</v>
      </c>
      <c r="F104" s="39">
        <f t="shared" si="3"/>
        <v>0</v>
      </c>
      <c r="G104" s="73">
        <v>0.21376749873161299</v>
      </c>
      <c r="H104" s="73">
        <v>0</v>
      </c>
      <c r="I104" s="73">
        <v>16490</v>
      </c>
      <c r="J104" s="73">
        <v>0</v>
      </c>
      <c r="K104" s="73">
        <v>16490</v>
      </c>
      <c r="L104" s="73">
        <v>0</v>
      </c>
      <c r="M104" s="73">
        <v>0</v>
      </c>
      <c r="N104" s="73">
        <v>0</v>
      </c>
      <c r="O104" s="73">
        <v>16490</v>
      </c>
      <c r="P104" s="73">
        <v>0</v>
      </c>
      <c r="X104" s="73">
        <v>8407.89453125</v>
      </c>
      <c r="AA104" s="73" t="s">
        <v>237</v>
      </c>
      <c r="AL104" s="73">
        <v>0</v>
      </c>
      <c r="AM104" s="73">
        <v>5402.8347806080401</v>
      </c>
      <c r="AN104" s="73">
        <v>5402.8347806080501</v>
      </c>
      <c r="AS104" s="73">
        <v>9.7674652934074402E-2</v>
      </c>
      <c r="AT104" s="73">
        <v>0</v>
      </c>
    </row>
    <row r="105" spans="1:58">
      <c r="A105" s="73" t="s">
        <v>149</v>
      </c>
      <c r="B105" s="193" t="s">
        <v>7</v>
      </c>
      <c r="C105" s="73" t="s">
        <v>237</v>
      </c>
      <c r="D105" s="39">
        <v>0</v>
      </c>
      <c r="E105" s="39">
        <f t="shared" si="2"/>
        <v>0.85506999492645197</v>
      </c>
      <c r="F105" s="39">
        <f t="shared" si="3"/>
        <v>0</v>
      </c>
      <c r="G105" s="73">
        <v>0.21376749873161299</v>
      </c>
      <c r="H105" s="73">
        <v>0</v>
      </c>
      <c r="I105" s="73">
        <v>16490</v>
      </c>
      <c r="J105" s="73">
        <v>0</v>
      </c>
      <c r="K105" s="73">
        <v>16490</v>
      </c>
      <c r="L105" s="73">
        <v>0</v>
      </c>
      <c r="M105" s="73">
        <v>0</v>
      </c>
      <c r="N105" s="73">
        <v>0</v>
      </c>
      <c r="O105" s="73">
        <v>16490</v>
      </c>
      <c r="P105" s="73">
        <v>0</v>
      </c>
      <c r="X105" s="73">
        <v>4473.8779296875</v>
      </c>
      <c r="AL105" s="73">
        <v>0</v>
      </c>
      <c r="AM105" s="73">
        <v>2458.9979695465299</v>
      </c>
      <c r="AN105" s="73">
        <v>2458.9979695465099</v>
      </c>
      <c r="AS105" s="73">
        <v>9.7674652934074402E-2</v>
      </c>
      <c r="AT105" s="73">
        <v>0</v>
      </c>
    </row>
    <row r="106" spans="1:58">
      <c r="A106" s="73" t="s">
        <v>238</v>
      </c>
      <c r="B106" s="73"/>
      <c r="C106" s="73" t="s">
        <v>32</v>
      </c>
      <c r="D106" s="39">
        <v>4000000</v>
      </c>
      <c r="E106" s="39">
        <f t="shared" si="2"/>
        <v>4000000</v>
      </c>
      <c r="F106" s="39">
        <f t="shared" si="3"/>
        <v>40907.63671875</v>
      </c>
      <c r="G106" s="73">
        <v>1000000</v>
      </c>
      <c r="H106" s="73">
        <v>10226.9091796875</v>
      </c>
      <c r="I106" s="73">
        <v>17857</v>
      </c>
      <c r="J106" s="73">
        <v>17857</v>
      </c>
      <c r="K106" s="73">
        <v>0</v>
      </c>
      <c r="L106" s="73">
        <v>2</v>
      </c>
      <c r="M106" s="73">
        <v>17855</v>
      </c>
      <c r="N106" s="73">
        <v>0</v>
      </c>
      <c r="O106" s="73">
        <v>0</v>
      </c>
      <c r="P106" s="73">
        <v>0</v>
      </c>
      <c r="X106" s="73">
        <v>8407.89453125</v>
      </c>
      <c r="AA106" s="73" t="s">
        <v>237</v>
      </c>
      <c r="AB106" s="73">
        <v>1000000</v>
      </c>
      <c r="AE106" s="73">
        <v>1000000</v>
      </c>
      <c r="AF106" s="73">
        <v>0</v>
      </c>
      <c r="AG106" s="73">
        <v>99.999986822687305</v>
      </c>
      <c r="AJ106" s="73">
        <v>100.000007961655</v>
      </c>
      <c r="AK106" s="73">
        <v>99.999965683719694</v>
      </c>
      <c r="AL106" s="73">
        <v>11821.3078173454</v>
      </c>
      <c r="AM106" s="73">
        <v>0</v>
      </c>
      <c r="AN106" s="73">
        <v>11821.3078173453</v>
      </c>
      <c r="AS106" s="73">
        <v>1000000</v>
      </c>
      <c r="AT106" s="73">
        <v>11148.318359375</v>
      </c>
      <c r="BA106" s="73">
        <v>1000000</v>
      </c>
      <c r="BB106" s="73">
        <v>0</v>
      </c>
      <c r="BE106" s="73">
        <v>99.999998597402794</v>
      </c>
      <c r="BF106" s="73">
        <v>99.999975047971901</v>
      </c>
    </row>
    <row r="107" spans="1:58">
      <c r="A107" s="73" t="s">
        <v>238</v>
      </c>
      <c r="B107" s="73"/>
      <c r="C107" s="73" t="s">
        <v>237</v>
      </c>
      <c r="D107" s="39">
        <v>0.52709255218505802</v>
      </c>
      <c r="E107" s="39">
        <f t="shared" si="2"/>
        <v>1.6884857416152961</v>
      </c>
      <c r="F107" s="39">
        <f t="shared" si="3"/>
        <v>7.9850733280181996E-2</v>
      </c>
      <c r="G107" s="73">
        <v>0.42212143540382402</v>
      </c>
      <c r="H107" s="73">
        <v>1.9962683320045499E-2</v>
      </c>
      <c r="I107" s="73">
        <v>17857</v>
      </c>
      <c r="J107" s="73">
        <v>2</v>
      </c>
      <c r="K107" s="73">
        <v>17855</v>
      </c>
      <c r="L107" s="73">
        <v>2</v>
      </c>
      <c r="M107" s="73">
        <v>17855</v>
      </c>
      <c r="N107" s="73">
        <v>0</v>
      </c>
      <c r="O107" s="73">
        <v>0</v>
      </c>
      <c r="P107" s="73">
        <v>0</v>
      </c>
      <c r="X107" s="73">
        <v>4473.8779296875</v>
      </c>
      <c r="AL107" s="73">
        <v>4514.2702636718795</v>
      </c>
      <c r="AM107" s="73">
        <v>3433.7519435808899</v>
      </c>
      <c r="AN107" s="73">
        <v>3433.8729626008799</v>
      </c>
      <c r="AS107" s="73">
        <v>0.25334694981575001</v>
      </c>
      <c r="AT107" s="73">
        <v>5.7187724858522401E-2</v>
      </c>
    </row>
    <row r="108" spans="1:58">
      <c r="A108" s="73" t="s">
        <v>239</v>
      </c>
      <c r="B108" s="73"/>
      <c r="C108" s="73" t="s">
        <v>32</v>
      </c>
      <c r="D108" s="39">
        <v>0</v>
      </c>
      <c r="E108" s="39">
        <f t="shared" si="2"/>
        <v>0.85068464279174805</v>
      </c>
      <c r="F108" s="39">
        <f t="shared" si="3"/>
        <v>0</v>
      </c>
      <c r="G108" s="73">
        <v>0.21267116069793701</v>
      </c>
      <c r="H108" s="73">
        <v>0</v>
      </c>
      <c r="I108" s="73">
        <v>16575</v>
      </c>
      <c r="J108" s="73">
        <v>0</v>
      </c>
      <c r="K108" s="73">
        <v>16575</v>
      </c>
      <c r="L108" s="73">
        <v>0</v>
      </c>
      <c r="M108" s="73">
        <v>0</v>
      </c>
      <c r="N108" s="73">
        <v>16575</v>
      </c>
      <c r="O108" s="73">
        <v>0</v>
      </c>
      <c r="P108" s="73">
        <v>0</v>
      </c>
      <c r="X108" s="73">
        <v>8407.89453125</v>
      </c>
      <c r="AA108" s="73" t="s">
        <v>237</v>
      </c>
      <c r="AL108" s="73">
        <v>0</v>
      </c>
      <c r="AM108" s="73">
        <v>5800.6091779199696</v>
      </c>
      <c r="AN108" s="73">
        <v>5800.6091779199696</v>
      </c>
      <c r="AS108" s="73">
        <v>9.7173735499382005E-2</v>
      </c>
      <c r="AT108" s="73">
        <v>0</v>
      </c>
    </row>
    <row r="109" spans="1:58">
      <c r="A109" s="73" t="s">
        <v>239</v>
      </c>
      <c r="B109" s="73"/>
      <c r="C109" s="73" t="s">
        <v>237</v>
      </c>
      <c r="D109" s="39">
        <v>4000000</v>
      </c>
      <c r="E109" s="39">
        <f t="shared" si="2"/>
        <v>4000000</v>
      </c>
      <c r="F109" s="39">
        <f t="shared" si="3"/>
        <v>40557.046875</v>
      </c>
      <c r="G109" s="73">
        <v>1000000</v>
      </c>
      <c r="H109" s="73">
        <v>10139.26171875</v>
      </c>
      <c r="I109" s="73">
        <v>16575</v>
      </c>
      <c r="J109" s="73">
        <v>16575</v>
      </c>
      <c r="K109" s="73">
        <v>0</v>
      </c>
      <c r="L109" s="73">
        <v>0</v>
      </c>
      <c r="M109" s="73">
        <v>0</v>
      </c>
      <c r="N109" s="73">
        <v>16575</v>
      </c>
      <c r="O109" s="73">
        <v>0</v>
      </c>
      <c r="P109" s="73">
        <v>0</v>
      </c>
      <c r="X109" s="73">
        <v>4473.8779296875</v>
      </c>
      <c r="AL109" s="73">
        <v>6357.8070881645899</v>
      </c>
      <c r="AM109" s="73">
        <v>0</v>
      </c>
      <c r="AN109" s="73">
        <v>6357.8070881645899</v>
      </c>
      <c r="AS109" s="73">
        <v>1000000</v>
      </c>
      <c r="AT109" s="73">
        <v>11060.6708984375</v>
      </c>
    </row>
    <row r="110" spans="1:58">
      <c r="A110" s="73" t="s">
        <v>86</v>
      </c>
      <c r="B110" s="193" t="s">
        <v>254</v>
      </c>
      <c r="C110" s="73" t="s">
        <v>144</v>
      </c>
      <c r="D110" s="39">
        <v>28.841625976562604</v>
      </c>
      <c r="E110" s="39">
        <f t="shared" si="2"/>
        <v>34.469905853271477</v>
      </c>
      <c r="F110" s="39">
        <f t="shared" si="3"/>
        <v>23.220073699951161</v>
      </c>
      <c r="G110" s="73">
        <v>8.6174764633178693</v>
      </c>
      <c r="H110" s="73">
        <v>5.8050184249877903</v>
      </c>
      <c r="I110" s="73">
        <v>16530</v>
      </c>
      <c r="J110" s="73">
        <v>101</v>
      </c>
      <c r="K110" s="73">
        <v>16429</v>
      </c>
      <c r="L110" s="73">
        <v>1</v>
      </c>
      <c r="M110" s="73">
        <v>100</v>
      </c>
      <c r="N110" s="73">
        <v>145</v>
      </c>
      <c r="O110" s="73">
        <v>16284</v>
      </c>
      <c r="P110" s="73">
        <v>7.7972851085005403E-3</v>
      </c>
      <c r="X110" s="73">
        <v>7881.57861328125</v>
      </c>
      <c r="AA110" s="73" t="s">
        <v>240</v>
      </c>
      <c r="AB110" s="73">
        <v>0.69083389077973401</v>
      </c>
      <c r="AE110" s="73">
        <v>0.86607753766546502</v>
      </c>
      <c r="AF110" s="73">
        <v>0.51559024389400399</v>
      </c>
      <c r="AG110" s="73">
        <v>40.857584801612497</v>
      </c>
      <c r="AJ110" s="73">
        <v>46.987301376086897</v>
      </c>
      <c r="AK110" s="73">
        <v>34.727868227138202</v>
      </c>
      <c r="AL110" s="73">
        <v>9618.8058284344097</v>
      </c>
      <c r="AM110" s="73">
        <v>3701.8161202032002</v>
      </c>
      <c r="AN110" s="73">
        <v>3737.96953584333</v>
      </c>
      <c r="AS110" s="73">
        <v>7.9280891418456996</v>
      </c>
      <c r="AT110" s="73">
        <v>6.4931621551513699</v>
      </c>
      <c r="BA110" s="73">
        <v>0.78024388825355895</v>
      </c>
      <c r="BB110" s="73">
        <v>0.60142389330590995</v>
      </c>
      <c r="BE110" s="73">
        <v>43.9849902920745</v>
      </c>
      <c r="BF110" s="73">
        <v>37.7301793111506</v>
      </c>
    </row>
    <row r="111" spans="1:58">
      <c r="A111" s="73" t="s">
        <v>86</v>
      </c>
      <c r="B111" s="193" t="s">
        <v>254</v>
      </c>
      <c r="C111" s="73" t="s">
        <v>240</v>
      </c>
      <c r="D111" s="39">
        <v>41.7490051269532</v>
      </c>
      <c r="E111" s="39">
        <f t="shared" si="2"/>
        <v>48.526039123535199</v>
      </c>
      <c r="F111" s="39">
        <f t="shared" si="3"/>
        <v>34.981712341308601</v>
      </c>
      <c r="G111" s="73">
        <v>12.1315097808838</v>
      </c>
      <c r="H111" s="73">
        <v>8.7454280853271502</v>
      </c>
      <c r="I111" s="73">
        <v>16530</v>
      </c>
      <c r="J111" s="73">
        <v>146</v>
      </c>
      <c r="K111" s="73">
        <v>16384</v>
      </c>
      <c r="L111" s="73">
        <v>1</v>
      </c>
      <c r="M111" s="73">
        <v>100</v>
      </c>
      <c r="N111" s="73">
        <v>145</v>
      </c>
      <c r="O111" s="73">
        <v>16284</v>
      </c>
      <c r="P111" s="73">
        <v>7.7972851085005403E-3</v>
      </c>
      <c r="X111" s="73">
        <v>6053.146484375</v>
      </c>
      <c r="AL111" s="73">
        <v>6587.5291463773501</v>
      </c>
      <c r="AM111" s="73">
        <v>3998.27404496074</v>
      </c>
      <c r="AN111" s="73">
        <v>4021.1434487603001</v>
      </c>
      <c r="AS111" s="73">
        <v>11.301363945007299</v>
      </c>
      <c r="AT111" s="73">
        <v>9.5737714767456108</v>
      </c>
    </row>
    <row r="112" spans="1:58">
      <c r="A112" s="73" t="s">
        <v>87</v>
      </c>
      <c r="B112" s="193" t="s">
        <v>255</v>
      </c>
      <c r="C112" s="73" t="s">
        <v>144</v>
      </c>
      <c r="D112" s="39">
        <v>35.354031372070395</v>
      </c>
      <c r="E112" s="39">
        <f t="shared" si="2"/>
        <v>41.5559692382812</v>
      </c>
      <c r="F112" s="39">
        <f t="shared" si="3"/>
        <v>29.160259246826161</v>
      </c>
      <c r="G112" s="73">
        <v>10.3889923095703</v>
      </c>
      <c r="H112" s="73">
        <v>7.2900648117065403</v>
      </c>
      <c r="I112" s="73">
        <v>16701</v>
      </c>
      <c r="J112" s="73">
        <v>125</v>
      </c>
      <c r="K112" s="73">
        <v>16576</v>
      </c>
      <c r="L112" s="73">
        <v>0</v>
      </c>
      <c r="M112" s="73">
        <v>125</v>
      </c>
      <c r="N112" s="73">
        <v>259</v>
      </c>
      <c r="O112" s="73">
        <v>16317</v>
      </c>
      <c r="P112" s="73">
        <v>0</v>
      </c>
      <c r="X112" s="73">
        <v>7881.57861328125</v>
      </c>
      <c r="AA112" s="73" t="s">
        <v>240</v>
      </c>
      <c r="AB112" s="73">
        <v>0.48067447189506801</v>
      </c>
      <c r="AE112" s="73">
        <v>0.58327990711648003</v>
      </c>
      <c r="AF112" s="73">
        <v>0.37806903667365599</v>
      </c>
      <c r="AG112" s="73">
        <v>32.463210585367101</v>
      </c>
      <c r="AJ112" s="73">
        <v>37.143268088132203</v>
      </c>
      <c r="AK112" s="73">
        <v>27.783153082601999</v>
      </c>
      <c r="AL112" s="73">
        <v>9813.1172656250001</v>
      </c>
      <c r="AM112" s="73">
        <v>3930.3024996183099</v>
      </c>
      <c r="AN112" s="73">
        <v>3974.3329077226699</v>
      </c>
      <c r="AS112" s="73">
        <v>9.6293153762817401</v>
      </c>
      <c r="AT112" s="73">
        <v>8.0482320785522496</v>
      </c>
      <c r="BA112" s="73">
        <v>0.53302411517805004</v>
      </c>
      <c r="BB112" s="73">
        <v>0.42832482861208598</v>
      </c>
      <c r="BE112" s="73">
        <v>34.850991898168999</v>
      </c>
      <c r="BF112" s="73">
        <v>30.075429272565199</v>
      </c>
    </row>
    <row r="113" spans="1:58">
      <c r="A113" s="73" t="s">
        <v>87</v>
      </c>
      <c r="B113" s="193" t="s">
        <v>255</v>
      </c>
      <c r="C113" s="73" t="s">
        <v>240</v>
      </c>
      <c r="D113" s="39">
        <v>73.550878906250006</v>
      </c>
      <c r="E113" s="39">
        <f t="shared" si="2"/>
        <v>82.517150878906406</v>
      </c>
      <c r="F113" s="39">
        <f t="shared" si="3"/>
        <v>64.601654052734403</v>
      </c>
      <c r="G113" s="73">
        <v>20.629287719726602</v>
      </c>
      <c r="H113" s="73">
        <v>16.150413513183601</v>
      </c>
      <c r="I113" s="73">
        <v>16701</v>
      </c>
      <c r="J113" s="73">
        <v>259</v>
      </c>
      <c r="K113" s="73">
        <v>16442</v>
      </c>
      <c r="L113" s="73">
        <v>0</v>
      </c>
      <c r="M113" s="73">
        <v>125</v>
      </c>
      <c r="N113" s="73">
        <v>259</v>
      </c>
      <c r="O113" s="73">
        <v>16317</v>
      </c>
      <c r="P113" s="73">
        <v>0</v>
      </c>
      <c r="X113" s="73">
        <v>6053.146484375</v>
      </c>
      <c r="AL113" s="73">
        <v>6698.9681240950804</v>
      </c>
      <c r="AM113" s="73">
        <v>4158.3825823114903</v>
      </c>
      <c r="AN113" s="73">
        <v>4197.7821185860403</v>
      </c>
      <c r="AS113" s="73">
        <v>19.530841827392599</v>
      </c>
      <c r="AT113" s="73">
        <v>17.245704650878899</v>
      </c>
    </row>
    <row r="114" spans="1:58">
      <c r="A114" s="73" t="s">
        <v>88</v>
      </c>
      <c r="B114" s="193" t="s">
        <v>256</v>
      </c>
      <c r="C114" s="73" t="s">
        <v>144</v>
      </c>
      <c r="D114" s="39">
        <v>31.486993408203197</v>
      </c>
      <c r="E114" s="39">
        <f t="shared" si="2"/>
        <v>37.32209396362304</v>
      </c>
      <c r="F114" s="39">
        <f t="shared" si="3"/>
        <v>25.659120559692401</v>
      </c>
      <c r="G114" s="73">
        <v>9.3305234909057599</v>
      </c>
      <c r="H114" s="73">
        <v>6.4147801399231001</v>
      </c>
      <c r="I114" s="73">
        <v>16795</v>
      </c>
      <c r="J114" s="73">
        <v>112</v>
      </c>
      <c r="K114" s="73">
        <v>16683</v>
      </c>
      <c r="L114" s="73">
        <v>0</v>
      </c>
      <c r="M114" s="73">
        <v>112</v>
      </c>
      <c r="N114" s="73">
        <v>262</v>
      </c>
      <c r="O114" s="73">
        <v>16421</v>
      </c>
      <c r="P114" s="73">
        <v>0</v>
      </c>
      <c r="X114" s="73">
        <v>7881.57861328125</v>
      </c>
      <c r="AA114" s="73" t="s">
        <v>240</v>
      </c>
      <c r="AB114" s="73">
        <v>0.42555837572611699</v>
      </c>
      <c r="AE114" s="73">
        <v>0.51972426109028003</v>
      </c>
      <c r="AF114" s="73">
        <v>0.33139249036195301</v>
      </c>
      <c r="AG114" s="73">
        <v>29.852048360303399</v>
      </c>
      <c r="AJ114" s="73">
        <v>34.485702151765999</v>
      </c>
      <c r="AK114" s="73">
        <v>25.2183945688409</v>
      </c>
      <c r="AL114" s="73">
        <v>9796.9223894391707</v>
      </c>
      <c r="AM114" s="73">
        <v>3949.1878058233401</v>
      </c>
      <c r="AN114" s="73">
        <v>3988.1843091496298</v>
      </c>
      <c r="AS114" s="73">
        <v>8.6157951354980504</v>
      </c>
      <c r="AT114" s="73">
        <v>7.1281719207763699</v>
      </c>
      <c r="BA114" s="73">
        <v>0.47360216093683499</v>
      </c>
      <c r="BB114" s="73">
        <v>0.37751459051539799</v>
      </c>
      <c r="BE114" s="73">
        <v>32.216155771781999</v>
      </c>
      <c r="BF114" s="73">
        <v>27.4879409488249</v>
      </c>
    </row>
    <row r="115" spans="1:58">
      <c r="A115" s="73" t="s">
        <v>88</v>
      </c>
      <c r="B115" s="193" t="s">
        <v>256</v>
      </c>
      <c r="C115" s="73" t="s">
        <v>240</v>
      </c>
      <c r="D115" s="39">
        <v>73.989831542968801</v>
      </c>
      <c r="E115" s="39">
        <f t="shared" si="2"/>
        <v>82.957832336425597</v>
      </c>
      <c r="F115" s="39">
        <f t="shared" si="3"/>
        <v>65.038887023925597</v>
      </c>
      <c r="G115" s="73">
        <v>20.739458084106399</v>
      </c>
      <c r="H115" s="73">
        <v>16.259721755981399</v>
      </c>
      <c r="I115" s="73">
        <v>16795</v>
      </c>
      <c r="J115" s="73">
        <v>262</v>
      </c>
      <c r="K115" s="73">
        <v>16533</v>
      </c>
      <c r="L115" s="73">
        <v>0</v>
      </c>
      <c r="M115" s="73">
        <v>112</v>
      </c>
      <c r="N115" s="73">
        <v>262</v>
      </c>
      <c r="O115" s="73">
        <v>16421</v>
      </c>
      <c r="P115" s="73">
        <v>0</v>
      </c>
      <c r="X115" s="73">
        <v>6053.146484375</v>
      </c>
      <c r="AL115" s="73">
        <v>6702.6355129562298</v>
      </c>
      <c r="AM115" s="73">
        <v>4153.9244472406999</v>
      </c>
      <c r="AN115" s="73">
        <v>4193.6840363575502</v>
      </c>
      <c r="AS115" s="73">
        <v>19.640802383422901</v>
      </c>
      <c r="AT115" s="73">
        <v>17.355224609375</v>
      </c>
    </row>
    <row r="116" spans="1:58">
      <c r="A116" s="73" t="s">
        <v>89</v>
      </c>
      <c r="B116" s="193" t="s">
        <v>257</v>
      </c>
      <c r="C116" s="73" t="s">
        <v>144</v>
      </c>
      <c r="D116" s="39">
        <v>19.056094360351558</v>
      </c>
      <c r="E116" s="39">
        <f t="shared" si="2"/>
        <v>23.931650161743161</v>
      </c>
      <c r="F116" s="39">
        <f t="shared" si="3"/>
        <v>14.89500713348388</v>
      </c>
      <c r="G116" s="73">
        <v>5.9829125404357901</v>
      </c>
      <c r="H116" s="73">
        <v>3.7237517833709699</v>
      </c>
      <c r="I116" s="73">
        <v>17074</v>
      </c>
      <c r="J116" s="73">
        <v>69</v>
      </c>
      <c r="K116" s="73">
        <v>17005</v>
      </c>
      <c r="L116" s="73">
        <v>0</v>
      </c>
      <c r="M116" s="73">
        <v>69</v>
      </c>
      <c r="N116" s="73">
        <v>222</v>
      </c>
      <c r="O116" s="73">
        <v>16783</v>
      </c>
      <c r="P116" s="73">
        <v>0</v>
      </c>
      <c r="X116" s="73">
        <v>7881.57861328125</v>
      </c>
      <c r="AA116" s="73" t="s">
        <v>240</v>
      </c>
      <c r="AB116" s="73">
        <v>0.30941142754041401</v>
      </c>
      <c r="AE116" s="73">
        <v>0.39330941966779898</v>
      </c>
      <c r="AF116" s="73">
        <v>0.22551343541302801</v>
      </c>
      <c r="AG116" s="73">
        <v>23.629809625352799</v>
      </c>
      <c r="AJ116" s="73">
        <v>28.523081133494799</v>
      </c>
      <c r="AK116" s="73">
        <v>18.736538117210699</v>
      </c>
      <c r="AL116" s="73">
        <v>9853.0357789855098</v>
      </c>
      <c r="AM116" s="73">
        <v>3877.2999627005402</v>
      </c>
      <c r="AN116" s="73">
        <v>3901.4492991960101</v>
      </c>
      <c r="AS116" s="73">
        <v>5.3595013618469203</v>
      </c>
      <c r="AT116" s="73">
        <v>4.2145557403564498</v>
      </c>
      <c r="BA116" s="73">
        <v>0.35199838991104698</v>
      </c>
      <c r="BB116" s="73">
        <v>0.26682446516977998</v>
      </c>
      <c r="BE116" s="73">
        <v>26.113654164446501</v>
      </c>
      <c r="BF116" s="73">
        <v>21.145965086259</v>
      </c>
    </row>
    <row r="117" spans="1:58">
      <c r="A117" s="73" t="s">
        <v>89</v>
      </c>
      <c r="B117" s="193" t="s">
        <v>257</v>
      </c>
      <c r="C117" s="73" t="s">
        <v>240</v>
      </c>
      <c r="D117" s="39">
        <v>61.588208007812604</v>
      </c>
      <c r="E117" s="39">
        <f t="shared" si="2"/>
        <v>69.696968078613196</v>
      </c>
      <c r="F117" s="39">
        <f t="shared" si="3"/>
        <v>53.493396759033203</v>
      </c>
      <c r="G117" s="73">
        <v>17.424242019653299</v>
      </c>
      <c r="H117" s="73">
        <v>13.373349189758301</v>
      </c>
      <c r="I117" s="73">
        <v>17074</v>
      </c>
      <c r="J117" s="73">
        <v>222</v>
      </c>
      <c r="K117" s="73">
        <v>16852</v>
      </c>
      <c r="L117" s="73">
        <v>0</v>
      </c>
      <c r="M117" s="73">
        <v>69</v>
      </c>
      <c r="N117" s="73">
        <v>222</v>
      </c>
      <c r="O117" s="73">
        <v>16783</v>
      </c>
      <c r="P117" s="73">
        <v>0</v>
      </c>
      <c r="X117" s="73">
        <v>6053.146484375</v>
      </c>
      <c r="AL117" s="73">
        <v>6750.0482298705001</v>
      </c>
      <c r="AM117" s="73">
        <v>4132.2265447385198</v>
      </c>
      <c r="AN117" s="73">
        <v>4166.2640528853799</v>
      </c>
      <c r="AS117" s="73">
        <v>16.430894851684599</v>
      </c>
      <c r="AT117" s="73">
        <v>14.3641157150269</v>
      </c>
    </row>
    <row r="118" spans="1:58">
      <c r="A118" s="73" t="s">
        <v>90</v>
      </c>
      <c r="B118" s="193" t="s">
        <v>258</v>
      </c>
      <c r="C118" s="73" t="s">
        <v>144</v>
      </c>
      <c r="D118" s="39">
        <v>39.190365600585999</v>
      </c>
      <c r="E118" s="39">
        <f t="shared" si="2"/>
        <v>45.5300903320312</v>
      </c>
      <c r="F118" s="39">
        <f t="shared" si="3"/>
        <v>32.859169006347642</v>
      </c>
      <c r="G118" s="73">
        <v>11.3825225830078</v>
      </c>
      <c r="H118" s="73">
        <v>8.2147922515869105</v>
      </c>
      <c r="I118" s="73">
        <v>17725</v>
      </c>
      <c r="J118" s="73">
        <v>147</v>
      </c>
      <c r="K118" s="73">
        <v>17578</v>
      </c>
      <c r="L118" s="73">
        <v>3</v>
      </c>
      <c r="M118" s="73">
        <v>144</v>
      </c>
      <c r="N118" s="73">
        <v>494</v>
      </c>
      <c r="O118" s="73">
        <v>17084</v>
      </c>
      <c r="P118" s="73">
        <v>0</v>
      </c>
      <c r="X118" s="73">
        <v>7881.57861328125</v>
      </c>
      <c r="AA118" s="73" t="s">
        <v>240</v>
      </c>
      <c r="AB118" s="73">
        <v>0.29282426118980798</v>
      </c>
      <c r="AE118" s="73">
        <v>0.346710003313566</v>
      </c>
      <c r="AF118" s="73">
        <v>0.23893851906604999</v>
      </c>
      <c r="AG118" s="73">
        <v>22.6499664324304</v>
      </c>
      <c r="AJ118" s="73">
        <v>25.873965306221798</v>
      </c>
      <c r="AK118" s="73">
        <v>19.425967558639101</v>
      </c>
      <c r="AL118" s="73">
        <v>9795.3643840348595</v>
      </c>
      <c r="AM118" s="73">
        <v>3890.63428121878</v>
      </c>
      <c r="AN118" s="73">
        <v>3939.6043982914998</v>
      </c>
      <c r="AS118" s="73">
        <v>10.6059627532959</v>
      </c>
      <c r="AT118" s="73">
        <v>8.9897737503051793</v>
      </c>
      <c r="BA118" s="73">
        <v>0.32031698557650501</v>
      </c>
      <c r="BB118" s="73">
        <v>0.265331536803111</v>
      </c>
      <c r="BE118" s="73">
        <v>24.294863746020301</v>
      </c>
      <c r="BF118" s="73">
        <v>21.005069118840499</v>
      </c>
    </row>
    <row r="119" spans="1:58">
      <c r="A119" s="73" t="s">
        <v>90</v>
      </c>
      <c r="B119" s="193" t="s">
        <v>258</v>
      </c>
      <c r="C119" s="73" t="s">
        <v>240</v>
      </c>
      <c r="D119" s="39">
        <v>133.83579101562501</v>
      </c>
      <c r="E119" s="39">
        <f t="shared" si="2"/>
        <v>145.61749267578119</v>
      </c>
      <c r="F119" s="39">
        <f t="shared" si="3"/>
        <v>122.0835037231444</v>
      </c>
      <c r="G119" s="73">
        <v>36.404373168945298</v>
      </c>
      <c r="H119" s="73">
        <v>30.520875930786101</v>
      </c>
      <c r="I119" s="73">
        <v>17725</v>
      </c>
      <c r="J119" s="73">
        <v>497</v>
      </c>
      <c r="K119" s="73">
        <v>17228</v>
      </c>
      <c r="L119" s="73">
        <v>3</v>
      </c>
      <c r="M119" s="73">
        <v>144</v>
      </c>
      <c r="N119" s="73">
        <v>494</v>
      </c>
      <c r="O119" s="73">
        <v>17084</v>
      </c>
      <c r="P119" s="73">
        <v>0</v>
      </c>
      <c r="X119" s="73">
        <v>6053.146484375</v>
      </c>
      <c r="AL119" s="73">
        <v>6721.6991804341696</v>
      </c>
      <c r="AM119" s="73">
        <v>4131.3021005276696</v>
      </c>
      <c r="AN119" s="73">
        <v>4203.93551935496</v>
      </c>
      <c r="AS119" s="73">
        <v>34.9607963562012</v>
      </c>
      <c r="AT119" s="73">
        <v>31.959012985229499</v>
      </c>
    </row>
    <row r="120" spans="1:58">
      <c r="A120" s="73" t="s">
        <v>91</v>
      </c>
      <c r="B120" s="193" t="s">
        <v>259</v>
      </c>
      <c r="C120" s="73" t="s">
        <v>144</v>
      </c>
      <c r="D120" s="39">
        <v>21.621731567382803</v>
      </c>
      <c r="E120" s="39">
        <f t="shared" si="2"/>
        <v>26.664899826049801</v>
      </c>
      <c r="F120" s="39">
        <f t="shared" si="3"/>
        <v>17.261177062988281</v>
      </c>
      <c r="G120" s="73">
        <v>6.6662249565124503</v>
      </c>
      <c r="H120" s="73">
        <v>4.3152942657470703</v>
      </c>
      <c r="I120" s="73">
        <v>17888</v>
      </c>
      <c r="J120" s="73">
        <v>82</v>
      </c>
      <c r="K120" s="73">
        <v>17806</v>
      </c>
      <c r="L120" s="73">
        <v>1</v>
      </c>
      <c r="M120" s="73">
        <v>81</v>
      </c>
      <c r="N120" s="73">
        <v>333</v>
      </c>
      <c r="O120" s="73">
        <v>17473</v>
      </c>
      <c r="P120" s="73">
        <v>0</v>
      </c>
      <c r="X120" s="73">
        <v>7881.57861328125</v>
      </c>
      <c r="AA120" s="73" t="s">
        <v>240</v>
      </c>
      <c r="AB120" s="73">
        <v>0.24376889120557901</v>
      </c>
      <c r="AE120" s="73">
        <v>0.30287518955155501</v>
      </c>
      <c r="AF120" s="73">
        <v>0.18466259285960299</v>
      </c>
      <c r="AG120" s="73">
        <v>19.599211150014799</v>
      </c>
      <c r="AJ120" s="73">
        <v>23.420011820155999</v>
      </c>
      <c r="AK120" s="73">
        <v>15.7784104798736</v>
      </c>
      <c r="AL120" s="73">
        <v>9667.6209865663095</v>
      </c>
      <c r="AM120" s="73">
        <v>3772.7357603465398</v>
      </c>
      <c r="AN120" s="73">
        <v>3799.7583782216602</v>
      </c>
      <c r="AS120" s="73">
        <v>6.02323198318481</v>
      </c>
      <c r="AT120" s="73">
        <v>4.8316087722778303</v>
      </c>
      <c r="BA120" s="73">
        <v>0.27376689680849298</v>
      </c>
      <c r="BB120" s="73">
        <v>0.213770885602665</v>
      </c>
      <c r="BE120" s="73">
        <v>21.538368280776201</v>
      </c>
      <c r="BF120" s="73">
        <v>17.660054019253302</v>
      </c>
    </row>
    <row r="121" spans="1:58">
      <c r="A121" s="73" t="s">
        <v>91</v>
      </c>
      <c r="B121" s="193" t="s">
        <v>259</v>
      </c>
      <c r="C121" s="73" t="s">
        <v>240</v>
      </c>
      <c r="D121" s="39">
        <v>88.697662353515597</v>
      </c>
      <c r="E121" s="39">
        <f t="shared" si="2"/>
        <v>98.219932556152401</v>
      </c>
      <c r="F121" s="39">
        <f t="shared" si="3"/>
        <v>79.194610595703196</v>
      </c>
      <c r="G121" s="73">
        <v>24.5549831390381</v>
      </c>
      <c r="H121" s="73">
        <v>19.798652648925799</v>
      </c>
      <c r="I121" s="73">
        <v>17888</v>
      </c>
      <c r="J121" s="73">
        <v>334</v>
      </c>
      <c r="K121" s="73">
        <v>17554</v>
      </c>
      <c r="L121" s="73">
        <v>1</v>
      </c>
      <c r="M121" s="73">
        <v>81</v>
      </c>
      <c r="N121" s="73">
        <v>333</v>
      </c>
      <c r="O121" s="73">
        <v>17473</v>
      </c>
      <c r="P121" s="73">
        <v>0</v>
      </c>
      <c r="X121" s="73">
        <v>6053.146484375</v>
      </c>
      <c r="AL121" s="73">
        <v>6642.5706677465396</v>
      </c>
      <c r="AM121" s="73">
        <v>4048.05013322173</v>
      </c>
      <c r="AN121" s="73">
        <v>4096.4943337210198</v>
      </c>
      <c r="AS121" s="73">
        <v>23.388389587402301</v>
      </c>
      <c r="AT121" s="73">
        <v>20.96169090271</v>
      </c>
    </row>
    <row r="122" spans="1:58">
      <c r="A122" s="73" t="s">
        <v>92</v>
      </c>
      <c r="B122" s="193" t="s">
        <v>260</v>
      </c>
      <c r="C122" s="73" t="s">
        <v>144</v>
      </c>
      <c r="D122" s="39">
        <v>17.528656005859382</v>
      </c>
      <c r="E122" s="39">
        <f t="shared" si="2"/>
        <v>22.238567352294918</v>
      </c>
      <c r="F122" s="39">
        <f t="shared" si="3"/>
        <v>13.538349151611319</v>
      </c>
      <c r="G122" s="73">
        <v>5.5596418380737296</v>
      </c>
      <c r="H122" s="73">
        <v>3.3845872879028298</v>
      </c>
      <c r="I122" s="73">
        <v>16945</v>
      </c>
      <c r="J122" s="73">
        <v>63</v>
      </c>
      <c r="K122" s="73">
        <v>16882</v>
      </c>
      <c r="L122" s="73">
        <v>2</v>
      </c>
      <c r="M122" s="73">
        <v>61</v>
      </c>
      <c r="N122" s="73">
        <v>361</v>
      </c>
      <c r="O122" s="73">
        <v>16521</v>
      </c>
      <c r="P122" s="73">
        <v>4.6316176887717601E-2</v>
      </c>
      <c r="X122" s="73">
        <v>7881.57861328125</v>
      </c>
      <c r="AA122" s="73" t="s">
        <v>240</v>
      </c>
      <c r="AB122" s="73">
        <v>0.17200799878416101</v>
      </c>
      <c r="AE122" s="73">
        <v>0.21821779503975999</v>
      </c>
      <c r="AF122" s="73">
        <v>0.125798202528561</v>
      </c>
      <c r="AG122" s="73">
        <v>14.676350243565</v>
      </c>
      <c r="AJ122" s="73">
        <v>18.040481269222902</v>
      </c>
      <c r="AK122" s="73">
        <v>11.312219217907201</v>
      </c>
      <c r="AL122" s="73">
        <v>9583.4699280753994</v>
      </c>
      <c r="AM122" s="73">
        <v>3809.18900801161</v>
      </c>
      <c r="AN122" s="73">
        <v>3830.65726991565</v>
      </c>
      <c r="AS122" s="73">
        <v>4.9563927650451696</v>
      </c>
      <c r="AT122" s="73">
        <v>3.8542575836181601</v>
      </c>
      <c r="BA122" s="73">
        <v>0.195446947672335</v>
      </c>
      <c r="BB122" s="73">
        <v>0.14856904989598699</v>
      </c>
      <c r="BE122" s="73">
        <v>16.382735070006699</v>
      </c>
      <c r="BF122" s="73">
        <v>12.969965417123399</v>
      </c>
    </row>
    <row r="123" spans="1:58">
      <c r="A123" s="73" t="s">
        <v>92</v>
      </c>
      <c r="B123" s="193" t="s">
        <v>260</v>
      </c>
      <c r="C123" s="73" t="s">
        <v>240</v>
      </c>
      <c r="D123" s="39">
        <v>101.9060546875</v>
      </c>
      <c r="E123" s="39">
        <f t="shared" si="2"/>
        <v>112.4013595581056</v>
      </c>
      <c r="F123" s="39">
        <f t="shared" si="3"/>
        <v>91.434097290039205</v>
      </c>
      <c r="G123" s="73">
        <v>28.100339889526399</v>
      </c>
      <c r="H123" s="73">
        <v>22.858524322509801</v>
      </c>
      <c r="I123" s="73">
        <v>16945</v>
      </c>
      <c r="J123" s="73">
        <v>363</v>
      </c>
      <c r="K123" s="73">
        <v>16582</v>
      </c>
      <c r="L123" s="73">
        <v>2</v>
      </c>
      <c r="M123" s="73">
        <v>61</v>
      </c>
      <c r="N123" s="73">
        <v>361</v>
      </c>
      <c r="O123" s="73">
        <v>16521</v>
      </c>
      <c r="P123" s="73">
        <v>4.6316176887717601E-2</v>
      </c>
      <c r="X123" s="73">
        <v>6053.146484375</v>
      </c>
      <c r="AL123" s="73">
        <v>6656.7834089294902</v>
      </c>
      <c r="AM123" s="73">
        <v>4066.1468815783401</v>
      </c>
      <c r="AN123" s="73">
        <v>4121.6441409131603</v>
      </c>
      <c r="AS123" s="73">
        <v>26.814468383789102</v>
      </c>
      <c r="AT123" s="73">
        <v>24.1400756835938</v>
      </c>
    </row>
    <row r="124" spans="1:58">
      <c r="A124" s="73" t="s">
        <v>93</v>
      </c>
      <c r="B124" s="193" t="s">
        <v>261</v>
      </c>
      <c r="C124" s="73" t="s">
        <v>144</v>
      </c>
      <c r="D124" s="39">
        <v>16.963082885742178</v>
      </c>
      <c r="E124" s="39">
        <f t="shared" si="2"/>
        <v>21.56020355224608</v>
      </c>
      <c r="F124" s="39">
        <f t="shared" si="3"/>
        <v>13.07341003417968</v>
      </c>
      <c r="G124" s="73">
        <v>5.3900508880615199</v>
      </c>
      <c r="H124" s="73">
        <v>3.2683525085449201</v>
      </c>
      <c r="I124" s="73">
        <v>17231</v>
      </c>
      <c r="J124" s="73">
        <v>62</v>
      </c>
      <c r="K124" s="73">
        <v>17169</v>
      </c>
      <c r="L124" s="73">
        <v>4</v>
      </c>
      <c r="M124" s="73">
        <v>58</v>
      </c>
      <c r="N124" s="73">
        <v>461</v>
      </c>
      <c r="O124" s="73">
        <v>16708</v>
      </c>
      <c r="P124" s="73">
        <v>0.163853499441627</v>
      </c>
      <c r="X124" s="73">
        <v>7881.57861328125</v>
      </c>
      <c r="AA124" s="73" t="s">
        <v>240</v>
      </c>
      <c r="AB124" s="73">
        <v>0.131763252801988</v>
      </c>
      <c r="AE124" s="73">
        <v>0.166832947018969</v>
      </c>
      <c r="AF124" s="73">
        <v>9.6693558585006598E-2</v>
      </c>
      <c r="AG124" s="73">
        <v>11.642298199360299</v>
      </c>
      <c r="AJ124" s="73">
        <v>14.3802184986738</v>
      </c>
      <c r="AK124" s="73">
        <v>8.9043779000468408</v>
      </c>
      <c r="AL124" s="73">
        <v>9159.4428474672404</v>
      </c>
      <c r="AM124" s="73">
        <v>3616.6004858439701</v>
      </c>
      <c r="AN124" s="73">
        <v>3636.5445533049801</v>
      </c>
      <c r="AS124" s="73">
        <v>4.8010797500610396</v>
      </c>
      <c r="AT124" s="73">
        <v>3.72600197792053</v>
      </c>
      <c r="BA124" s="73">
        <v>0.14954763398321899</v>
      </c>
      <c r="BB124" s="73">
        <v>0.113978871620757</v>
      </c>
      <c r="BE124" s="73">
        <v>13.030739682355801</v>
      </c>
      <c r="BF124" s="73">
        <v>10.253856716364901</v>
      </c>
    </row>
    <row r="125" spans="1:58">
      <c r="A125" s="73" t="s">
        <v>93</v>
      </c>
      <c r="B125" s="193" t="s">
        <v>261</v>
      </c>
      <c r="C125" s="73" t="s">
        <v>240</v>
      </c>
      <c r="D125" s="39">
        <v>128.73911132812501</v>
      </c>
      <c r="E125" s="39">
        <f t="shared" si="2"/>
        <v>140.45550537109361</v>
      </c>
      <c r="F125" s="39">
        <f t="shared" si="3"/>
        <v>117.05181121826161</v>
      </c>
      <c r="G125" s="73">
        <v>35.113876342773402</v>
      </c>
      <c r="H125" s="73">
        <v>29.262952804565401</v>
      </c>
      <c r="I125" s="73">
        <v>17231</v>
      </c>
      <c r="J125" s="73">
        <v>465</v>
      </c>
      <c r="K125" s="73">
        <v>16766</v>
      </c>
      <c r="L125" s="73">
        <v>4</v>
      </c>
      <c r="M125" s="73">
        <v>58</v>
      </c>
      <c r="N125" s="73">
        <v>461</v>
      </c>
      <c r="O125" s="73">
        <v>16708</v>
      </c>
      <c r="P125" s="73">
        <v>0.163853499441627</v>
      </c>
      <c r="X125" s="73">
        <v>5559.244140625</v>
      </c>
      <c r="AL125" s="73">
        <v>6292.8876848118298</v>
      </c>
      <c r="AM125" s="73">
        <v>3834.3378273255098</v>
      </c>
      <c r="AN125" s="73">
        <v>3900.68485789432</v>
      </c>
      <c r="AS125" s="73">
        <v>33.678306579589801</v>
      </c>
      <c r="AT125" s="73">
        <v>30.693143844604499</v>
      </c>
    </row>
    <row r="126" spans="1:58">
      <c r="A126" s="73" t="s">
        <v>212</v>
      </c>
      <c r="B126" s="193" t="s">
        <v>7</v>
      </c>
      <c r="C126" s="73" t="s">
        <v>144</v>
      </c>
      <c r="D126" s="39">
        <v>0</v>
      </c>
      <c r="E126" s="39">
        <f t="shared" si="2"/>
        <v>0.69632411003112804</v>
      </c>
      <c r="F126" s="39">
        <f t="shared" si="3"/>
        <v>0</v>
      </c>
      <c r="G126" s="73">
        <v>0.17408102750778201</v>
      </c>
      <c r="H126" s="73">
        <v>0</v>
      </c>
      <c r="I126" s="73">
        <v>20249</v>
      </c>
      <c r="J126" s="73">
        <v>0</v>
      </c>
      <c r="K126" s="73">
        <v>20249</v>
      </c>
      <c r="L126" s="73">
        <v>0</v>
      </c>
      <c r="M126" s="73">
        <v>0</v>
      </c>
      <c r="N126" s="73">
        <v>0</v>
      </c>
      <c r="O126" s="73">
        <v>20249</v>
      </c>
      <c r="P126" s="73">
        <v>0</v>
      </c>
      <c r="X126" s="73">
        <v>7881.57861328125</v>
      </c>
      <c r="AA126" s="73" t="s">
        <v>240</v>
      </c>
      <c r="AL126" s="73">
        <v>0</v>
      </c>
      <c r="AM126" s="73">
        <v>3673.0371564452298</v>
      </c>
      <c r="AN126" s="73">
        <v>3673.0371564452298</v>
      </c>
      <c r="AS126" s="73">
        <v>7.9541839659214006E-2</v>
      </c>
      <c r="AT126" s="73">
        <v>0</v>
      </c>
    </row>
    <row r="127" spans="1:58">
      <c r="A127" s="73" t="s">
        <v>212</v>
      </c>
      <c r="B127" s="193" t="s">
        <v>7</v>
      </c>
      <c r="C127" s="73" t="s">
        <v>240</v>
      </c>
      <c r="D127" s="39">
        <v>0</v>
      </c>
      <c r="E127" s="39">
        <f t="shared" si="2"/>
        <v>0.69632411003112804</v>
      </c>
      <c r="F127" s="39">
        <f t="shared" si="3"/>
        <v>0</v>
      </c>
      <c r="G127" s="73">
        <v>0.17408102750778201</v>
      </c>
      <c r="H127" s="73">
        <v>0</v>
      </c>
      <c r="I127" s="73">
        <v>20249</v>
      </c>
      <c r="J127" s="73">
        <v>0</v>
      </c>
      <c r="K127" s="73">
        <v>20249</v>
      </c>
      <c r="L127" s="73">
        <v>0</v>
      </c>
      <c r="M127" s="73">
        <v>0</v>
      </c>
      <c r="N127" s="73">
        <v>0</v>
      </c>
      <c r="O127" s="73">
        <v>20249</v>
      </c>
      <c r="P127" s="73">
        <v>0</v>
      </c>
      <c r="X127" s="73">
        <v>6053.146484375</v>
      </c>
      <c r="AL127" s="73">
        <v>0</v>
      </c>
      <c r="AM127" s="73">
        <v>4035.09263424033</v>
      </c>
      <c r="AN127" s="73">
        <v>4035.09263424033</v>
      </c>
      <c r="AS127" s="73">
        <v>7.9541839659214006E-2</v>
      </c>
      <c r="AT127" s="73">
        <v>0</v>
      </c>
    </row>
    <row r="128" spans="1:58">
      <c r="A128" s="73" t="s">
        <v>111</v>
      </c>
      <c r="B128" s="193" t="s">
        <v>262</v>
      </c>
      <c r="C128" s="73" t="s">
        <v>144</v>
      </c>
      <c r="D128" s="39">
        <v>17.68507537841796</v>
      </c>
      <c r="E128" s="39">
        <f t="shared" si="2"/>
        <v>22.396913528442401</v>
      </c>
      <c r="F128" s="39">
        <f t="shared" si="3"/>
        <v>13.687963485717759</v>
      </c>
      <c r="G128" s="73">
        <v>5.5992283821106001</v>
      </c>
      <c r="H128" s="73">
        <v>3.4219908714294398</v>
      </c>
      <c r="I128" s="73">
        <v>17062</v>
      </c>
      <c r="J128" s="73">
        <v>64</v>
      </c>
      <c r="K128" s="73">
        <v>16998</v>
      </c>
      <c r="L128" s="73">
        <v>3</v>
      </c>
      <c r="M128" s="73">
        <v>61</v>
      </c>
      <c r="N128" s="73">
        <v>469</v>
      </c>
      <c r="O128" s="73">
        <v>16529</v>
      </c>
      <c r="P128" s="73">
        <v>8.7515463967209495E-2</v>
      </c>
      <c r="X128" s="73">
        <v>7881.57861328125</v>
      </c>
      <c r="AA128" s="73" t="s">
        <v>240</v>
      </c>
      <c r="AB128" s="73">
        <v>0.133960348164711</v>
      </c>
      <c r="AE128" s="73">
        <v>0.16908897817789401</v>
      </c>
      <c r="AF128" s="73">
        <v>9.8831718151528899E-2</v>
      </c>
      <c r="AG128" s="73">
        <v>11.8134949234797</v>
      </c>
      <c r="AJ128" s="73">
        <v>14.5453991862721</v>
      </c>
      <c r="AK128" s="73">
        <v>9.0815906606873504</v>
      </c>
      <c r="AL128" s="73">
        <v>9531.7441101074201</v>
      </c>
      <c r="AM128" s="73">
        <v>3747.5548561348401</v>
      </c>
      <c r="AN128" s="73">
        <v>3769.2514985128901</v>
      </c>
      <c r="AS128" s="73">
        <v>4.99587106704712</v>
      </c>
      <c r="AT128" s="73">
        <v>3.8926746845245401</v>
      </c>
      <c r="BA128" s="73">
        <v>0.15177449815424601</v>
      </c>
      <c r="BB128" s="73">
        <v>0.116146198175177</v>
      </c>
      <c r="BE128" s="73">
        <v>13.198876370924999</v>
      </c>
      <c r="BF128" s="73">
        <v>10.4281134760345</v>
      </c>
    </row>
    <row r="129" spans="1:58">
      <c r="A129" s="73" t="s">
        <v>111</v>
      </c>
      <c r="B129" s="193" t="s">
        <v>262</v>
      </c>
      <c r="C129" s="73" t="s">
        <v>240</v>
      </c>
      <c r="D129" s="39">
        <v>132.01723632812499</v>
      </c>
      <c r="E129" s="39">
        <f t="shared" si="2"/>
        <v>143.94284057617199</v>
      </c>
      <c r="F129" s="39">
        <f t="shared" si="3"/>
        <v>120.1217956542968</v>
      </c>
      <c r="G129" s="73">
        <v>35.985710144042997</v>
      </c>
      <c r="H129" s="73">
        <v>30.030448913574201</v>
      </c>
      <c r="I129" s="73">
        <v>17062</v>
      </c>
      <c r="J129" s="73">
        <v>472</v>
      </c>
      <c r="K129" s="73">
        <v>16590</v>
      </c>
      <c r="L129" s="73">
        <v>3</v>
      </c>
      <c r="M129" s="73">
        <v>61</v>
      </c>
      <c r="N129" s="73">
        <v>469</v>
      </c>
      <c r="O129" s="73">
        <v>16529</v>
      </c>
      <c r="P129" s="73">
        <v>8.7515463967209495E-2</v>
      </c>
      <c r="X129" s="73">
        <v>6053.146484375</v>
      </c>
      <c r="AL129" s="73">
        <v>6529.0348800400598</v>
      </c>
      <c r="AM129" s="73">
        <v>3973.3111693085102</v>
      </c>
      <c r="AN129" s="73">
        <v>4044.0122355062099</v>
      </c>
      <c r="AS129" s="73">
        <v>34.524490356445298</v>
      </c>
      <c r="AT129" s="73">
        <v>31.4860935211182</v>
      </c>
    </row>
    <row r="130" spans="1:58">
      <c r="A130" s="73" t="s">
        <v>112</v>
      </c>
      <c r="B130" s="193">
        <v>12313</v>
      </c>
      <c r="C130" s="73" t="s">
        <v>144</v>
      </c>
      <c r="D130" s="39">
        <v>19.132870483398442</v>
      </c>
      <c r="E130" s="39">
        <f t="shared" si="2"/>
        <v>23.91707229614256</v>
      </c>
      <c r="F130" s="39">
        <f t="shared" si="3"/>
        <v>15.03614616394044</v>
      </c>
      <c r="G130" s="73">
        <v>5.9792680740356401</v>
      </c>
      <c r="H130" s="73">
        <v>3.7590365409851101</v>
      </c>
      <c r="I130" s="73">
        <v>17745</v>
      </c>
      <c r="J130" s="73">
        <v>72</v>
      </c>
      <c r="K130" s="73">
        <v>17673</v>
      </c>
      <c r="L130" s="73">
        <v>5</v>
      </c>
      <c r="M130" s="73">
        <v>67</v>
      </c>
      <c r="N130" s="73">
        <v>889</v>
      </c>
      <c r="O130" s="73">
        <v>16784</v>
      </c>
      <c r="P130" s="73">
        <v>9.6216849913545205E-2</v>
      </c>
      <c r="X130" s="73">
        <v>7881.57861328125</v>
      </c>
      <c r="AA130" s="73" t="s">
        <v>240</v>
      </c>
      <c r="AB130" s="73">
        <v>7.8650363058586498E-2</v>
      </c>
      <c r="AE130" s="73">
        <v>9.7618279320095702E-2</v>
      </c>
      <c r="AF130" s="73">
        <v>5.9682446797077397E-2</v>
      </c>
      <c r="AG130" s="73">
        <v>7.2915530140432203</v>
      </c>
      <c r="AJ130" s="73">
        <v>8.9218181299589006</v>
      </c>
      <c r="AK130" s="73">
        <v>5.6612878981275498</v>
      </c>
      <c r="AL130" s="73">
        <v>9770.7770589192696</v>
      </c>
      <c r="AM130" s="73">
        <v>3999.71744967109</v>
      </c>
      <c r="AN130" s="73">
        <v>4023.1334142732799</v>
      </c>
      <c r="AS130" s="73">
        <v>5.3679699897766104</v>
      </c>
      <c r="AT130" s="73">
        <v>4.24273633956909</v>
      </c>
      <c r="BA130" s="73">
        <v>8.8268248305122601E-2</v>
      </c>
      <c r="BB130" s="73">
        <v>6.9032477812050394E-2</v>
      </c>
      <c r="BE130" s="73">
        <v>8.1181964149383496</v>
      </c>
      <c r="BF130" s="73">
        <v>6.4649096131480999</v>
      </c>
    </row>
    <row r="131" spans="1:58">
      <c r="A131" s="73" t="s">
        <v>112</v>
      </c>
      <c r="B131" s="193">
        <v>12313</v>
      </c>
      <c r="C131" s="73" t="s">
        <v>240</v>
      </c>
      <c r="D131" s="39">
        <v>243.26486816406199</v>
      </c>
      <c r="E131" s="39">
        <f t="shared" ref="E131:E145" si="4">G131*4</f>
        <v>259.24026489257801</v>
      </c>
      <c r="F131" s="39">
        <f t="shared" ref="F131:F145" si="5">H131*4</f>
        <v>227.3435058593752</v>
      </c>
      <c r="G131" s="73">
        <v>64.810066223144503</v>
      </c>
      <c r="H131" s="73">
        <v>56.8358764648438</v>
      </c>
      <c r="I131" s="73">
        <v>17745</v>
      </c>
      <c r="J131" s="73">
        <v>894</v>
      </c>
      <c r="K131" s="73">
        <v>16851</v>
      </c>
      <c r="L131" s="73">
        <v>5</v>
      </c>
      <c r="M131" s="73">
        <v>67</v>
      </c>
      <c r="N131" s="73">
        <v>889</v>
      </c>
      <c r="O131" s="73">
        <v>16784</v>
      </c>
      <c r="P131" s="73">
        <v>9.6216849913545205E-2</v>
      </c>
      <c r="X131" s="73">
        <v>6053.146484375</v>
      </c>
      <c r="AL131" s="73">
        <v>6747.4146327076296</v>
      </c>
      <c r="AM131" s="73">
        <v>4190.8689856737201</v>
      </c>
      <c r="AN131" s="73">
        <v>4319.6687494634298</v>
      </c>
      <c r="AS131" s="73">
        <v>62.852203369140597</v>
      </c>
      <c r="AT131" s="73">
        <v>58.783748626708999</v>
      </c>
    </row>
    <row r="132" spans="1:58">
      <c r="A132" s="73" t="s">
        <v>113</v>
      </c>
      <c r="B132" s="193" t="s">
        <v>263</v>
      </c>
      <c r="C132" s="73" t="s">
        <v>144</v>
      </c>
      <c r="D132" s="39">
        <v>63.009466552734395</v>
      </c>
      <c r="E132" s="39">
        <f t="shared" si="4"/>
        <v>71.055465698242003</v>
      </c>
      <c r="F132" s="39">
        <f t="shared" si="5"/>
        <v>54.977195739746001</v>
      </c>
      <c r="G132" s="73">
        <v>17.763866424560501</v>
      </c>
      <c r="H132" s="73">
        <v>13.7442989349365</v>
      </c>
      <c r="I132" s="73">
        <v>17744</v>
      </c>
      <c r="J132" s="73">
        <v>236</v>
      </c>
      <c r="K132" s="73">
        <v>17508</v>
      </c>
      <c r="L132" s="73">
        <v>1</v>
      </c>
      <c r="M132" s="73">
        <v>235</v>
      </c>
      <c r="N132" s="73">
        <v>40</v>
      </c>
      <c r="O132" s="73">
        <v>17468</v>
      </c>
      <c r="P132" s="73">
        <v>3.0623717223713501E-2</v>
      </c>
      <c r="X132" s="73">
        <v>7881.57861328125</v>
      </c>
      <c r="AA132" s="73" t="s">
        <v>240</v>
      </c>
      <c r="AB132" s="73">
        <v>5.7880218905141403</v>
      </c>
      <c r="AE132" s="73">
        <v>7.7171127070635004</v>
      </c>
      <c r="AF132" s="73">
        <v>3.8589310739647802</v>
      </c>
      <c r="AG132" s="73">
        <v>85.268167720592601</v>
      </c>
      <c r="AJ132" s="73">
        <v>89.454813376651003</v>
      </c>
      <c r="AK132" s="73">
        <v>81.081522064534298</v>
      </c>
      <c r="AL132" s="73">
        <v>9652.2087319584207</v>
      </c>
      <c r="AM132" s="73">
        <v>4063.7223352750798</v>
      </c>
      <c r="AN132" s="73">
        <v>4138.0507161146497</v>
      </c>
      <c r="AS132" s="73">
        <v>16.778211593627901</v>
      </c>
      <c r="AT132" s="73">
        <v>14.727413177490201</v>
      </c>
      <c r="BA132" s="73">
        <v>6.7659542568903603</v>
      </c>
      <c r="BB132" s="73">
        <v>4.8100895241379202</v>
      </c>
      <c r="BE132" s="73">
        <v>87.390543846425501</v>
      </c>
      <c r="BF132" s="73">
        <v>83.1457915947597</v>
      </c>
    </row>
    <row r="133" spans="1:58">
      <c r="A133" s="73" t="s">
        <v>113</v>
      </c>
      <c r="B133" s="193" t="s">
        <v>263</v>
      </c>
      <c r="C133" s="73" t="s">
        <v>240</v>
      </c>
      <c r="D133" s="39">
        <v>10.886183166503901</v>
      </c>
      <c r="E133" s="39">
        <f t="shared" si="4"/>
        <v>14.58072566986084</v>
      </c>
      <c r="F133" s="39">
        <f t="shared" si="5"/>
        <v>7.87695407867432</v>
      </c>
      <c r="G133" s="73">
        <v>3.64518141746521</v>
      </c>
      <c r="H133" s="73">
        <v>1.96923851966858</v>
      </c>
      <c r="I133" s="73">
        <v>17744</v>
      </c>
      <c r="J133" s="73">
        <v>41</v>
      </c>
      <c r="K133" s="73">
        <v>17703</v>
      </c>
      <c r="L133" s="73">
        <v>1</v>
      </c>
      <c r="M133" s="73">
        <v>235</v>
      </c>
      <c r="N133" s="73">
        <v>40</v>
      </c>
      <c r="O133" s="73">
        <v>17468</v>
      </c>
      <c r="P133" s="73">
        <v>3.0623717223713501E-2</v>
      </c>
      <c r="X133" s="73">
        <v>6053.146484375</v>
      </c>
      <c r="AL133" s="73">
        <v>6641.5469702743903</v>
      </c>
      <c r="AM133" s="73">
        <v>4236.2867458463998</v>
      </c>
      <c r="AN133" s="73">
        <v>4241.8444368518803</v>
      </c>
      <c r="AS133" s="73">
        <v>3.1679487228393599</v>
      </c>
      <c r="AT133" s="73">
        <v>2.3192899227142298</v>
      </c>
    </row>
    <row r="134" spans="1:58">
      <c r="A134" s="73" t="s">
        <v>114</v>
      </c>
      <c r="B134" s="193" t="s">
        <v>264</v>
      </c>
      <c r="C134" s="73" t="s">
        <v>144</v>
      </c>
      <c r="D134" s="39">
        <v>56.569873046875003</v>
      </c>
      <c r="E134" s="39">
        <f t="shared" si="4"/>
        <v>64.085456848144403</v>
      </c>
      <c r="F134" s="39">
        <f t="shared" si="5"/>
        <v>49.066280364990398</v>
      </c>
      <c r="G134" s="73">
        <v>16.021364212036101</v>
      </c>
      <c r="H134" s="73">
        <v>12.266570091247599</v>
      </c>
      <c r="I134" s="73">
        <v>18244</v>
      </c>
      <c r="J134" s="73">
        <v>218</v>
      </c>
      <c r="K134" s="73">
        <v>18026</v>
      </c>
      <c r="L134" s="73">
        <v>0</v>
      </c>
      <c r="M134" s="73">
        <v>218</v>
      </c>
      <c r="N134" s="73">
        <v>49</v>
      </c>
      <c r="O134" s="73">
        <v>17977</v>
      </c>
      <c r="P134" s="73">
        <v>0</v>
      </c>
      <c r="X134" s="73">
        <v>7881.57861328125</v>
      </c>
      <c r="AA134" s="73" t="s">
        <v>240</v>
      </c>
      <c r="AB134" s="73">
        <v>4.4697608619873499</v>
      </c>
      <c r="AE134" s="73">
        <v>5.8608888866996098</v>
      </c>
      <c r="AF134" s="73">
        <v>3.07863283727509</v>
      </c>
      <c r="AG134" s="73">
        <v>81.717665082040398</v>
      </c>
      <c r="AJ134" s="73">
        <v>86.367423838094794</v>
      </c>
      <c r="AK134" s="73">
        <v>77.067906325986101</v>
      </c>
      <c r="AL134" s="73">
        <v>9918.5828913417408</v>
      </c>
      <c r="AM134" s="73">
        <v>4367.19302557439</v>
      </c>
      <c r="AN134" s="73">
        <v>4433.5273267549201</v>
      </c>
      <c r="AS134" s="73">
        <v>15.1007137298584</v>
      </c>
      <c r="AT134" s="73">
        <v>13.185004234314</v>
      </c>
      <c r="BA134" s="73">
        <v>5.1753156970804701</v>
      </c>
      <c r="BB134" s="73">
        <v>3.7642060268942301</v>
      </c>
      <c r="BE134" s="73">
        <v>84.075938162642998</v>
      </c>
      <c r="BF134" s="73">
        <v>79.359392001437897</v>
      </c>
    </row>
    <row r="135" spans="1:58">
      <c r="A135" s="73" t="s">
        <v>114</v>
      </c>
      <c r="B135" s="193" t="s">
        <v>264</v>
      </c>
      <c r="C135" s="73" t="s">
        <v>240</v>
      </c>
      <c r="D135" s="39">
        <v>12.656129455566401</v>
      </c>
      <c r="E135" s="39">
        <f t="shared" si="4"/>
        <v>16.552284240722638</v>
      </c>
      <c r="F135" s="39">
        <f t="shared" si="5"/>
        <v>9.4268741607665998</v>
      </c>
      <c r="G135" s="73">
        <v>4.1380710601806596</v>
      </c>
      <c r="H135" s="73">
        <v>2.3567185401916499</v>
      </c>
      <c r="I135" s="73">
        <v>18244</v>
      </c>
      <c r="J135" s="73">
        <v>49</v>
      </c>
      <c r="K135" s="73">
        <v>18195</v>
      </c>
      <c r="L135" s="73">
        <v>0</v>
      </c>
      <c r="M135" s="73">
        <v>218</v>
      </c>
      <c r="N135" s="73">
        <v>49</v>
      </c>
      <c r="O135" s="73">
        <v>17977</v>
      </c>
      <c r="P135" s="73">
        <v>0</v>
      </c>
      <c r="X135" s="73">
        <v>6053.146484375</v>
      </c>
      <c r="AL135" s="73">
        <v>6868.4617047991096</v>
      </c>
      <c r="AM135" s="73">
        <v>4495.9057844488498</v>
      </c>
      <c r="AN135" s="73">
        <v>4502.2780295758603</v>
      </c>
      <c r="AS135" s="73">
        <v>3.6366555690765399</v>
      </c>
      <c r="AT135" s="73">
        <v>2.7343873977661102</v>
      </c>
    </row>
    <row r="136" spans="1:58">
      <c r="A136" s="73" t="s">
        <v>115</v>
      </c>
      <c r="B136" s="193" t="s">
        <v>265</v>
      </c>
      <c r="C136" s="73" t="s">
        <v>144</v>
      </c>
      <c r="D136" s="39">
        <v>42.304589843750001</v>
      </c>
      <c r="E136" s="39">
        <f t="shared" si="4"/>
        <v>48.926765441894403</v>
      </c>
      <c r="F136" s="39">
        <f t="shared" si="5"/>
        <v>35.691719055175803</v>
      </c>
      <c r="G136" s="73">
        <v>12.231691360473601</v>
      </c>
      <c r="H136" s="73">
        <v>8.9229297637939506</v>
      </c>
      <c r="I136" s="73">
        <v>17543</v>
      </c>
      <c r="J136" s="73">
        <v>157</v>
      </c>
      <c r="K136" s="73">
        <v>17386</v>
      </c>
      <c r="L136" s="73">
        <v>1</v>
      </c>
      <c r="M136" s="73">
        <v>156</v>
      </c>
      <c r="N136" s="73">
        <v>71</v>
      </c>
      <c r="O136" s="73">
        <v>17315</v>
      </c>
      <c r="P136" s="73">
        <v>2.4164295574013599E-2</v>
      </c>
      <c r="X136" s="73">
        <v>7881.57861328125</v>
      </c>
      <c r="AA136" s="73" t="s">
        <v>240</v>
      </c>
      <c r="AB136" s="73">
        <v>2.1858735634494799</v>
      </c>
      <c r="AE136" s="73">
        <v>2.7976655889480599</v>
      </c>
      <c r="AF136" s="73">
        <v>1.5740815379508999</v>
      </c>
      <c r="AG136" s="73">
        <v>68.611434820493699</v>
      </c>
      <c r="AJ136" s="73">
        <v>74.639066955358501</v>
      </c>
      <c r="AK136" s="73">
        <v>62.583802685628903</v>
      </c>
      <c r="AL136" s="73">
        <v>9795.4126629677503</v>
      </c>
      <c r="AM136" s="73">
        <v>4044.2416588750202</v>
      </c>
      <c r="AN136" s="73">
        <v>4095.7114102084602</v>
      </c>
      <c r="AS136" s="73">
        <v>11.420521736145</v>
      </c>
      <c r="AT136" s="73">
        <v>9.7323789596557599</v>
      </c>
      <c r="BA136" s="73">
        <v>2.4965855190160999</v>
      </c>
      <c r="BB136" s="73">
        <v>1.8751616078828599</v>
      </c>
      <c r="BE136" s="73">
        <v>71.672699580415596</v>
      </c>
      <c r="BF136" s="73">
        <v>65.550170060571801</v>
      </c>
    </row>
    <row r="137" spans="1:58">
      <c r="A137" s="73" t="s">
        <v>115</v>
      </c>
      <c r="B137" s="193" t="s">
        <v>265</v>
      </c>
      <c r="C137" s="73" t="s">
        <v>240</v>
      </c>
      <c r="D137" s="39">
        <v>19.353630065917962</v>
      </c>
      <c r="E137" s="39">
        <f t="shared" si="4"/>
        <v>24.193174362182599</v>
      </c>
      <c r="F137" s="39">
        <f t="shared" si="5"/>
        <v>15.20956039428712</v>
      </c>
      <c r="G137" s="73">
        <v>6.0482935905456499</v>
      </c>
      <c r="H137" s="73">
        <v>3.80239009857178</v>
      </c>
      <c r="I137" s="73">
        <v>17543</v>
      </c>
      <c r="J137" s="73">
        <v>72</v>
      </c>
      <c r="K137" s="73">
        <v>17471</v>
      </c>
      <c r="L137" s="73">
        <v>1</v>
      </c>
      <c r="M137" s="73">
        <v>156</v>
      </c>
      <c r="N137" s="73">
        <v>71</v>
      </c>
      <c r="O137" s="73">
        <v>17315</v>
      </c>
      <c r="P137" s="73">
        <v>2.4164295574013599E-2</v>
      </c>
      <c r="X137" s="73">
        <v>6053.146484375</v>
      </c>
      <c r="AL137" s="73">
        <v>6719.72073025174</v>
      </c>
      <c r="AM137" s="73">
        <v>4266.6729877675598</v>
      </c>
      <c r="AN137" s="73">
        <v>4276.7407890250097</v>
      </c>
      <c r="AS137" s="73">
        <v>5.4299230575561497</v>
      </c>
      <c r="AT137" s="73">
        <v>4.2916789054870597</v>
      </c>
    </row>
    <row r="138" spans="1:58">
      <c r="A138" s="73" t="s">
        <v>116</v>
      </c>
      <c r="B138" s="193" t="s">
        <v>266</v>
      </c>
      <c r="C138" s="73" t="s">
        <v>144</v>
      </c>
      <c r="D138" s="39">
        <v>43.982946777343798</v>
      </c>
      <c r="E138" s="39">
        <f t="shared" si="4"/>
        <v>50.599365234375199</v>
      </c>
      <c r="F138" s="39">
        <f t="shared" si="5"/>
        <v>37.375820159912116</v>
      </c>
      <c r="G138" s="73">
        <v>12.6498413085938</v>
      </c>
      <c r="H138" s="73">
        <v>9.3439550399780291</v>
      </c>
      <c r="I138" s="73">
        <v>18274</v>
      </c>
      <c r="J138" s="73">
        <v>170</v>
      </c>
      <c r="K138" s="73">
        <v>18104</v>
      </c>
      <c r="L138" s="73">
        <v>1</v>
      </c>
      <c r="M138" s="73">
        <v>169</v>
      </c>
      <c r="N138" s="73">
        <v>124</v>
      </c>
      <c r="O138" s="73">
        <v>17980</v>
      </c>
      <c r="P138" s="73">
        <v>0</v>
      </c>
      <c r="X138" s="73">
        <v>7881.57861328125</v>
      </c>
      <c r="AA138" s="73" t="s">
        <v>240</v>
      </c>
      <c r="AB138" s="73">
        <v>1.3616869052146201</v>
      </c>
      <c r="AE138" s="73">
        <v>1.67614752546249</v>
      </c>
      <c r="AF138" s="73">
        <v>1.04722628496676</v>
      </c>
      <c r="AG138" s="73">
        <v>57.6573847366477</v>
      </c>
      <c r="AJ138" s="73">
        <v>63.2953399750117</v>
      </c>
      <c r="AK138" s="73">
        <v>52.019429498283699</v>
      </c>
      <c r="AL138" s="73">
        <v>9798.4136029411802</v>
      </c>
      <c r="AM138" s="73">
        <v>3931.4611831644802</v>
      </c>
      <c r="AN138" s="73">
        <v>3986.0404712985601</v>
      </c>
      <c r="AS138" s="73">
        <v>11.839376449585</v>
      </c>
      <c r="AT138" s="73">
        <v>10.1527013778687</v>
      </c>
      <c r="BA138" s="73">
        <v>1.5221258873835599</v>
      </c>
      <c r="BB138" s="73">
        <v>1.2012479230456901</v>
      </c>
      <c r="BE138" s="73">
        <v>60.533890542825098</v>
      </c>
      <c r="BF138" s="73">
        <v>54.780878930470301</v>
      </c>
    </row>
    <row r="139" spans="1:58">
      <c r="A139" s="73" t="s">
        <v>116</v>
      </c>
      <c r="B139" s="193" t="s">
        <v>266</v>
      </c>
      <c r="C139" s="73" t="s">
        <v>240</v>
      </c>
      <c r="D139" s="39">
        <v>32.300338745117202</v>
      </c>
      <c r="E139" s="39">
        <f t="shared" si="4"/>
        <v>37.966255187988281</v>
      </c>
      <c r="F139" s="39">
        <f t="shared" si="5"/>
        <v>26.641231536865241</v>
      </c>
      <c r="G139" s="73">
        <v>9.4915637969970703</v>
      </c>
      <c r="H139" s="73">
        <v>6.6603078842163104</v>
      </c>
      <c r="I139" s="73">
        <v>18274</v>
      </c>
      <c r="J139" s="73">
        <v>125</v>
      </c>
      <c r="K139" s="73">
        <v>18149</v>
      </c>
      <c r="L139" s="73">
        <v>1</v>
      </c>
      <c r="M139" s="73">
        <v>169</v>
      </c>
      <c r="N139" s="73">
        <v>124</v>
      </c>
      <c r="O139" s="73">
        <v>17980</v>
      </c>
      <c r="P139" s="73">
        <v>0</v>
      </c>
      <c r="X139" s="73">
        <v>6053.146484375</v>
      </c>
      <c r="AL139" s="73">
        <v>6739.3864453124997</v>
      </c>
      <c r="AM139" s="73">
        <v>4173.2171222388897</v>
      </c>
      <c r="AN139" s="73">
        <v>4190.7705405043998</v>
      </c>
      <c r="AS139" s="73">
        <v>8.7975645065307599</v>
      </c>
      <c r="AT139" s="73">
        <v>7.3530468940734899</v>
      </c>
    </row>
    <row r="140" spans="1:58">
      <c r="A140" s="73" t="s">
        <v>150</v>
      </c>
      <c r="B140" s="193" t="s">
        <v>7</v>
      </c>
      <c r="C140" s="73" t="s">
        <v>144</v>
      </c>
      <c r="D140" s="39">
        <v>0</v>
      </c>
      <c r="E140" s="39">
        <f t="shared" si="4"/>
        <v>0.80063724517822399</v>
      </c>
      <c r="F140" s="39">
        <f t="shared" si="5"/>
        <v>0</v>
      </c>
      <c r="G140" s="73">
        <v>0.200159311294556</v>
      </c>
      <c r="H140" s="73">
        <v>0</v>
      </c>
      <c r="I140" s="73">
        <v>17611</v>
      </c>
      <c r="J140" s="73">
        <v>0</v>
      </c>
      <c r="K140" s="73">
        <v>17611</v>
      </c>
      <c r="L140" s="73">
        <v>0</v>
      </c>
      <c r="M140" s="73">
        <v>0</v>
      </c>
      <c r="N140" s="73">
        <v>0</v>
      </c>
      <c r="O140" s="73">
        <v>17611</v>
      </c>
      <c r="P140" s="73">
        <v>0</v>
      </c>
      <c r="X140" s="73">
        <v>7881.57861328125</v>
      </c>
      <c r="AA140" s="73" t="s">
        <v>240</v>
      </c>
      <c r="AL140" s="73">
        <v>0</v>
      </c>
      <c r="AM140" s="73">
        <v>3587.51673360721</v>
      </c>
      <c r="AN140" s="73">
        <v>3587.51673360721</v>
      </c>
      <c r="AS140" s="73">
        <v>9.1457091271877303E-2</v>
      </c>
      <c r="AT140" s="73">
        <v>0</v>
      </c>
    </row>
    <row r="141" spans="1:58">
      <c r="A141" s="73" t="s">
        <v>150</v>
      </c>
      <c r="B141" s="193" t="s">
        <v>7</v>
      </c>
      <c r="C141" s="73" t="s">
        <v>240</v>
      </c>
      <c r="D141" s="39">
        <v>0</v>
      </c>
      <c r="E141" s="39">
        <f t="shared" si="4"/>
        <v>0.80063724517822399</v>
      </c>
      <c r="F141" s="39">
        <f t="shared" si="5"/>
        <v>0</v>
      </c>
      <c r="G141" s="73">
        <v>0.200159311294556</v>
      </c>
      <c r="H141" s="73">
        <v>0</v>
      </c>
      <c r="I141" s="73">
        <v>17611</v>
      </c>
      <c r="J141" s="73">
        <v>0</v>
      </c>
      <c r="K141" s="73">
        <v>17611</v>
      </c>
      <c r="L141" s="73">
        <v>0</v>
      </c>
      <c r="M141" s="73">
        <v>0</v>
      </c>
      <c r="N141" s="73">
        <v>0</v>
      </c>
      <c r="O141" s="73">
        <v>17611</v>
      </c>
      <c r="P141" s="73">
        <v>0</v>
      </c>
      <c r="X141" s="73">
        <v>6053.146484375</v>
      </c>
      <c r="AL141" s="73">
        <v>0</v>
      </c>
      <c r="AM141" s="73">
        <v>3968.6186973290601</v>
      </c>
      <c r="AN141" s="73">
        <v>3968.6186973290601</v>
      </c>
      <c r="AS141" s="73">
        <v>9.1457091271877303E-2</v>
      </c>
      <c r="AT141" s="73">
        <v>0</v>
      </c>
    </row>
    <row r="142" spans="1:58">
      <c r="A142" s="73" t="s">
        <v>241</v>
      </c>
      <c r="B142" s="73"/>
      <c r="C142" s="73" t="s">
        <v>144</v>
      </c>
      <c r="D142" s="39">
        <v>0</v>
      </c>
      <c r="E142" s="39">
        <f t="shared" si="4"/>
        <v>0.82350528240204002</v>
      </c>
      <c r="F142" s="39">
        <f t="shared" si="5"/>
        <v>0</v>
      </c>
      <c r="G142" s="73">
        <v>0.20587632060051</v>
      </c>
      <c r="H142" s="73">
        <v>0</v>
      </c>
      <c r="I142" s="73">
        <v>17122</v>
      </c>
      <c r="J142" s="73">
        <v>0</v>
      </c>
      <c r="K142" s="73">
        <v>17122</v>
      </c>
      <c r="L142" s="73">
        <v>0</v>
      </c>
      <c r="M142" s="73">
        <v>0</v>
      </c>
      <c r="N142" s="73">
        <v>17122</v>
      </c>
      <c r="O142" s="73">
        <v>0</v>
      </c>
      <c r="P142" s="73">
        <v>0</v>
      </c>
      <c r="X142" s="73">
        <v>7881.57861328125</v>
      </c>
      <c r="AA142" s="73" t="s">
        <v>240</v>
      </c>
      <c r="AL142" s="73">
        <v>0</v>
      </c>
      <c r="AM142" s="73">
        <v>5121.4572478139398</v>
      </c>
      <c r="AN142" s="73">
        <v>5121.4572478139398</v>
      </c>
      <c r="AS142" s="73">
        <v>9.4069182872772203E-2</v>
      </c>
      <c r="AT142" s="73">
        <v>0</v>
      </c>
    </row>
    <row r="143" spans="1:58">
      <c r="A143" s="73" t="s">
        <v>241</v>
      </c>
      <c r="B143" s="73"/>
      <c r="C143" s="73" t="s">
        <v>240</v>
      </c>
      <c r="D143" s="39">
        <v>4000000</v>
      </c>
      <c r="E143" s="39">
        <f t="shared" si="4"/>
        <v>4000000</v>
      </c>
      <c r="F143" s="39">
        <f t="shared" si="5"/>
        <v>40709.84375</v>
      </c>
      <c r="G143" s="73">
        <v>1000000</v>
      </c>
      <c r="H143" s="73">
        <v>10177.4609375</v>
      </c>
      <c r="I143" s="73">
        <v>17122</v>
      </c>
      <c r="J143" s="73">
        <v>17122</v>
      </c>
      <c r="K143" s="73">
        <v>0</v>
      </c>
      <c r="L143" s="73">
        <v>0</v>
      </c>
      <c r="M143" s="73">
        <v>0</v>
      </c>
      <c r="N143" s="73">
        <v>17122</v>
      </c>
      <c r="O143" s="73">
        <v>0</v>
      </c>
      <c r="P143" s="73">
        <v>0</v>
      </c>
      <c r="X143" s="73">
        <v>6053.146484375</v>
      </c>
      <c r="AL143" s="73">
        <v>6764.3466049709396</v>
      </c>
      <c r="AM143" s="73">
        <v>0</v>
      </c>
      <c r="AN143" s="73">
        <v>6764.3466049709396</v>
      </c>
      <c r="AS143" s="73">
        <v>1000000</v>
      </c>
      <c r="AT143" s="73">
        <v>11098.869140625</v>
      </c>
    </row>
    <row r="144" spans="1:58">
      <c r="A144" s="73" t="s">
        <v>242</v>
      </c>
      <c r="B144" s="73"/>
      <c r="C144" s="73" t="s">
        <v>144</v>
      </c>
      <c r="D144" s="39">
        <v>4000000</v>
      </c>
      <c r="E144" s="39">
        <f t="shared" si="4"/>
        <v>4000000</v>
      </c>
      <c r="F144" s="39">
        <f t="shared" si="5"/>
        <v>40816.09765625</v>
      </c>
      <c r="G144" s="73">
        <v>1000000</v>
      </c>
      <c r="H144" s="73">
        <v>10204.0244140625</v>
      </c>
      <c r="I144" s="73">
        <v>17513</v>
      </c>
      <c r="J144" s="73">
        <v>17513</v>
      </c>
      <c r="K144" s="73">
        <v>0</v>
      </c>
      <c r="L144" s="73">
        <v>12</v>
      </c>
      <c r="M144" s="73">
        <v>17501</v>
      </c>
      <c r="N144" s="73">
        <v>0</v>
      </c>
      <c r="O144" s="73">
        <v>0</v>
      </c>
      <c r="P144" s="73">
        <v>0</v>
      </c>
      <c r="X144" s="73">
        <v>7881.57861328125</v>
      </c>
      <c r="AA144" s="73" t="s">
        <v>240</v>
      </c>
      <c r="AB144" s="73">
        <v>1000000</v>
      </c>
      <c r="AE144" s="73">
        <v>1000000</v>
      </c>
      <c r="AF144" s="73">
        <v>59067.699056915699</v>
      </c>
      <c r="AG144" s="73">
        <v>99.999919360047002</v>
      </c>
      <c r="AJ144" s="73">
        <v>99.999980547011603</v>
      </c>
      <c r="AK144" s="73">
        <v>99.999858173082401</v>
      </c>
      <c r="AL144" s="73">
        <v>9949.6156368104203</v>
      </c>
      <c r="AM144" s="73">
        <v>0</v>
      </c>
      <c r="AN144" s="73">
        <v>9949.6156368104694</v>
      </c>
      <c r="AS144" s="73">
        <v>1000000</v>
      </c>
      <c r="AT144" s="73">
        <v>11125.43359375</v>
      </c>
      <c r="BA144" s="73">
        <v>1000000</v>
      </c>
      <c r="BB144" s="73">
        <v>289266.94599716499</v>
      </c>
      <c r="BE144" s="73">
        <v>99.999965577610396</v>
      </c>
      <c r="BF144" s="73">
        <v>99.999873142483693</v>
      </c>
    </row>
    <row r="145" spans="1:46">
      <c r="A145" s="73" t="s">
        <v>242</v>
      </c>
      <c r="B145" s="73"/>
      <c r="C145" s="73" t="s">
        <v>240</v>
      </c>
      <c r="D145" s="39">
        <v>3.22560081481934</v>
      </c>
      <c r="E145" s="39">
        <f t="shared" si="4"/>
        <v>5.4291505813598802</v>
      </c>
      <c r="F145" s="39">
        <f t="shared" si="5"/>
        <v>1.718701124191284</v>
      </c>
      <c r="G145" s="73">
        <v>1.35728764533997</v>
      </c>
      <c r="H145" s="73">
        <v>0.42967528104782099</v>
      </c>
      <c r="I145" s="73">
        <v>17513</v>
      </c>
      <c r="J145" s="73">
        <v>12</v>
      </c>
      <c r="K145" s="73">
        <v>17501</v>
      </c>
      <c r="L145" s="73">
        <v>12</v>
      </c>
      <c r="M145" s="73">
        <v>17501</v>
      </c>
      <c r="N145" s="73">
        <v>0</v>
      </c>
      <c r="O145" s="73">
        <v>0</v>
      </c>
      <c r="P145" s="73">
        <v>0</v>
      </c>
      <c r="X145" s="73">
        <v>6053.146484375</v>
      </c>
      <c r="AL145" s="73">
        <v>6273.8773193359402</v>
      </c>
      <c r="AM145" s="73">
        <v>5199.6262789168704</v>
      </c>
      <c r="AN145" s="73">
        <v>5200.3623613976297</v>
      </c>
      <c r="AS145" s="73">
        <v>1.0626150369644201</v>
      </c>
      <c r="AT145" s="73">
        <v>0.595137119293213</v>
      </c>
    </row>
  </sheetData>
  <pageMargins left="0.75" right="0.75" top="1" bottom="1" header="0.5" footer="0.5"/>
  <pageSetup orientation="portrait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C9B14-2E6F-7043-A492-A93BEC950101}">
  <dimension ref="A1:BF33"/>
  <sheetViews>
    <sheetView topLeftCell="A13" zoomScale="125" workbookViewId="0">
      <selection activeCell="D30" sqref="D30:F31"/>
    </sheetView>
  </sheetViews>
  <sheetFormatPr defaultColWidth="10.83203125" defaultRowHeight="15.5"/>
  <cols>
    <col min="1" max="1" width="10.83203125" style="17"/>
    <col min="2" max="2" width="10.83203125" style="64"/>
    <col min="3" max="16384" width="10.83203125" style="17"/>
  </cols>
  <sheetData>
    <row r="1" spans="1:58">
      <c r="A1" t="s">
        <v>35</v>
      </c>
      <c r="B1" s="84" t="s">
        <v>36</v>
      </c>
      <c r="C1" t="s">
        <v>37</v>
      </c>
      <c r="D1" t="s">
        <v>213</v>
      </c>
      <c r="E1" t="s">
        <v>156</v>
      </c>
      <c r="F1" t="s">
        <v>157</v>
      </c>
      <c r="G1" t="s">
        <v>158</v>
      </c>
      <c r="H1" t="s">
        <v>159</v>
      </c>
      <c r="I1" t="s">
        <v>160</v>
      </c>
      <c r="J1" t="s">
        <v>161</v>
      </c>
      <c r="K1" t="s">
        <v>162</v>
      </c>
      <c r="L1" t="s">
        <v>163</v>
      </c>
      <c r="M1" t="s">
        <v>164</v>
      </c>
      <c r="N1" t="s">
        <v>165</v>
      </c>
      <c r="O1" t="s">
        <v>166</v>
      </c>
      <c r="P1" t="s">
        <v>167</v>
      </c>
      <c r="Q1" t="s">
        <v>168</v>
      </c>
      <c r="R1" t="s">
        <v>169</v>
      </c>
      <c r="S1" t="s">
        <v>170</v>
      </c>
      <c r="T1" t="s">
        <v>171</v>
      </c>
      <c r="U1" t="s">
        <v>172</v>
      </c>
      <c r="V1" t="s">
        <v>173</v>
      </c>
      <c r="W1" t="s">
        <v>174</v>
      </c>
      <c r="X1" t="s">
        <v>175</v>
      </c>
      <c r="Y1" t="s">
        <v>176</v>
      </c>
      <c r="Z1" t="s">
        <v>177</v>
      </c>
      <c r="AA1" t="s">
        <v>178</v>
      </c>
      <c r="AB1" t="s">
        <v>179</v>
      </c>
      <c r="AC1" t="s">
        <v>180</v>
      </c>
      <c r="AD1" t="s">
        <v>181</v>
      </c>
      <c r="AE1" t="s">
        <v>182</v>
      </c>
      <c r="AF1" t="s">
        <v>183</v>
      </c>
      <c r="AG1" t="s">
        <v>184</v>
      </c>
      <c r="AH1" t="s">
        <v>185</v>
      </c>
      <c r="AI1" t="s">
        <v>186</v>
      </c>
      <c r="AJ1" t="s">
        <v>187</v>
      </c>
      <c r="AK1" t="s">
        <v>188</v>
      </c>
      <c r="AL1" t="s">
        <v>189</v>
      </c>
      <c r="AM1" t="s">
        <v>190</v>
      </c>
      <c r="AN1" t="s">
        <v>191</v>
      </c>
      <c r="AO1" t="s">
        <v>192</v>
      </c>
      <c r="AP1" t="s">
        <v>193</v>
      </c>
      <c r="AQ1" t="s">
        <v>194</v>
      </c>
      <c r="AR1" t="s">
        <v>195</v>
      </c>
      <c r="AS1" t="s">
        <v>196</v>
      </c>
      <c r="AT1" t="s">
        <v>197</v>
      </c>
      <c r="AU1" t="s">
        <v>198</v>
      </c>
      <c r="AV1" t="s">
        <v>199</v>
      </c>
      <c r="AW1" t="s">
        <v>200</v>
      </c>
      <c r="AX1" t="s">
        <v>201</v>
      </c>
      <c r="AY1" t="s">
        <v>202</v>
      </c>
      <c r="AZ1" t="s">
        <v>203</v>
      </c>
      <c r="BA1" t="s">
        <v>204</v>
      </c>
      <c r="BB1" t="s">
        <v>205</v>
      </c>
      <c r="BC1" t="s">
        <v>206</v>
      </c>
      <c r="BD1" t="s">
        <v>207</v>
      </c>
      <c r="BE1" t="s">
        <v>208</v>
      </c>
      <c r="BF1" t="s">
        <v>209</v>
      </c>
    </row>
    <row r="2" spans="1:58" s="47" customFormat="1">
      <c r="A2" t="s">
        <v>66</v>
      </c>
      <c r="B2" s="84">
        <v>12313</v>
      </c>
      <c r="C2" t="s">
        <v>57</v>
      </c>
      <c r="D2">
        <v>327.07932128906202</v>
      </c>
      <c r="E2">
        <v>345.9190979003908</v>
      </c>
      <c r="F2">
        <v>308.31466674804682</v>
      </c>
      <c r="G2">
        <v>86.479774475097699</v>
      </c>
      <c r="H2">
        <v>77.078666687011705</v>
      </c>
      <c r="I2">
        <v>17321</v>
      </c>
      <c r="J2">
        <v>1163</v>
      </c>
      <c r="K2">
        <v>16158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4691.85595703125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5489.6684137870798</v>
      </c>
      <c r="AM2">
        <v>3692.1498222629698</v>
      </c>
      <c r="AN2">
        <v>3812.8422835494098</v>
      </c>
      <c r="AO2"/>
      <c r="AP2"/>
      <c r="AQ2"/>
      <c r="AR2"/>
      <c r="AS2">
        <v>84.170509338378906</v>
      </c>
      <c r="AT2">
        <v>79.374038696289105</v>
      </c>
      <c r="AU2"/>
      <c r="AV2"/>
      <c r="AW2"/>
      <c r="AX2"/>
      <c r="AY2"/>
      <c r="AZ2"/>
      <c r="BA2"/>
      <c r="BB2"/>
      <c r="BC2"/>
      <c r="BD2"/>
      <c r="BE2"/>
      <c r="BF2"/>
    </row>
    <row r="3" spans="1:58" s="47" customFormat="1">
      <c r="A3" t="s">
        <v>49</v>
      </c>
      <c r="B3" s="84">
        <v>12313</v>
      </c>
      <c r="C3" t="s">
        <v>39</v>
      </c>
      <c r="D3">
        <v>508.10048828125002</v>
      </c>
      <c r="E3">
        <v>532.22863769531205</v>
      </c>
      <c r="F3">
        <v>484.09542846679602</v>
      </c>
      <c r="G3">
        <v>133.05715942382801</v>
      </c>
      <c r="H3">
        <v>121.02385711669901</v>
      </c>
      <c r="I3">
        <v>16747</v>
      </c>
      <c r="J3">
        <v>1714</v>
      </c>
      <c r="K3">
        <v>15033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>
        <v>6071.33837890625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7164.3137181392203</v>
      </c>
      <c r="AM3">
        <v>5444.7624262105101</v>
      </c>
      <c r="AN3">
        <v>5620.7528074349502</v>
      </c>
      <c r="AO3"/>
      <c r="AP3"/>
      <c r="AQ3"/>
      <c r="AR3"/>
      <c r="AS3">
        <v>130.09883117675801</v>
      </c>
      <c r="AT3">
        <v>123.959419250488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 s="47" customFormat="1">
      <c r="A4" t="s">
        <v>67</v>
      </c>
      <c r="B4" s="84" t="s">
        <v>263</v>
      </c>
      <c r="C4" t="s">
        <v>57</v>
      </c>
      <c r="D4">
        <v>158.43792724609381</v>
      </c>
      <c r="E4">
        <v>171.4407501220704</v>
      </c>
      <c r="F4">
        <v>145.4709472656252</v>
      </c>
      <c r="G4">
        <v>42.860187530517599</v>
      </c>
      <c r="H4">
        <v>36.3677368164063</v>
      </c>
      <c r="I4">
        <v>17277</v>
      </c>
      <c r="J4">
        <v>572</v>
      </c>
      <c r="K4">
        <v>16705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4691.85595703125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5641.37236652508</v>
      </c>
      <c r="AM4">
        <v>3554.6413968965098</v>
      </c>
      <c r="AN4">
        <v>3623.7280505185299</v>
      </c>
      <c r="AO4"/>
      <c r="AP4"/>
      <c r="AQ4"/>
      <c r="AR4"/>
      <c r="AS4">
        <v>41.266883850097699</v>
      </c>
      <c r="AT4">
        <v>37.954414367675803</v>
      </c>
      <c r="AU4"/>
      <c r="AV4"/>
      <c r="AW4"/>
      <c r="AX4"/>
      <c r="AY4"/>
      <c r="AZ4"/>
      <c r="BA4"/>
      <c r="BB4"/>
      <c r="BC4"/>
      <c r="BD4"/>
      <c r="BE4"/>
      <c r="BF4"/>
    </row>
    <row r="5" spans="1:58" s="47" customFormat="1">
      <c r="A5" t="s">
        <v>50</v>
      </c>
      <c r="B5" s="84" t="s">
        <v>263</v>
      </c>
      <c r="C5" t="s">
        <v>39</v>
      </c>
      <c r="D5">
        <v>200.95852050781201</v>
      </c>
      <c r="E5">
        <v>215.2971954345704</v>
      </c>
      <c r="F5">
        <v>186.6634063720704</v>
      </c>
      <c r="G5">
        <v>53.824298858642599</v>
      </c>
      <c r="H5">
        <v>46.665851593017599</v>
      </c>
      <c r="I5">
        <v>18108</v>
      </c>
      <c r="J5">
        <v>757</v>
      </c>
      <c r="K5">
        <v>17351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6071.33837890625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7090.9046942082196</v>
      </c>
      <c r="AM5">
        <v>5350.6578553114996</v>
      </c>
      <c r="AN5">
        <v>5423.4083996590298</v>
      </c>
      <c r="AO5"/>
      <c r="AP5"/>
      <c r="AQ5"/>
      <c r="AR5"/>
      <c r="AS5">
        <v>52.067180633544901</v>
      </c>
      <c r="AT5">
        <v>48.414920806884801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 s="47" customFormat="1">
      <c r="A6" t="s">
        <v>68</v>
      </c>
      <c r="B6" s="84" t="s">
        <v>264</v>
      </c>
      <c r="C6" t="s">
        <v>57</v>
      </c>
      <c r="D6">
        <v>110.58360595703121</v>
      </c>
      <c r="E6">
        <v>121.3796463012696</v>
      </c>
      <c r="F6">
        <v>99.812278747558395</v>
      </c>
      <c r="G6">
        <v>30.344911575317401</v>
      </c>
      <c r="H6">
        <v>24.953069686889599</v>
      </c>
      <c r="I6">
        <v>17395</v>
      </c>
      <c r="J6">
        <v>404</v>
      </c>
      <c r="K6">
        <v>16991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4691.85595703125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5571.1820189221098</v>
      </c>
      <c r="AM6">
        <v>3548.3132963487601</v>
      </c>
      <c r="AN6">
        <v>3595.2945532570502</v>
      </c>
      <c r="AO6"/>
      <c r="AP6"/>
      <c r="AQ6"/>
      <c r="AR6"/>
      <c r="AS6">
        <v>29.022171020507798</v>
      </c>
      <c r="AT6">
        <v>26.271238327026399</v>
      </c>
      <c r="AU6"/>
      <c r="AV6"/>
      <c r="AW6"/>
      <c r="AX6"/>
      <c r="AY6"/>
      <c r="AZ6"/>
      <c r="BA6"/>
      <c r="BB6"/>
      <c r="BC6"/>
      <c r="BD6"/>
      <c r="BE6"/>
      <c r="BF6"/>
    </row>
    <row r="7" spans="1:58" s="47" customFormat="1">
      <c r="A7" t="s">
        <v>51</v>
      </c>
      <c r="B7" s="84" t="s">
        <v>264</v>
      </c>
      <c r="C7" t="s">
        <v>39</v>
      </c>
      <c r="D7">
        <v>160.9369995117188</v>
      </c>
      <c r="E7">
        <v>173.79006958007801</v>
      </c>
      <c r="F7">
        <v>148.11891174316401</v>
      </c>
      <c r="G7">
        <v>43.447517395019503</v>
      </c>
      <c r="H7">
        <v>37.029727935791001</v>
      </c>
      <c r="I7">
        <v>17965</v>
      </c>
      <c r="J7">
        <v>604</v>
      </c>
      <c r="K7">
        <v>17361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6071.33837890625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7024.1800577530003</v>
      </c>
      <c r="AM7">
        <v>5339.6259552436104</v>
      </c>
      <c r="AN7">
        <v>5396.2622301067404</v>
      </c>
      <c r="AO7"/>
      <c r="AP7"/>
      <c r="AQ7"/>
      <c r="AR7"/>
      <c r="AS7">
        <v>41.872573852539098</v>
      </c>
      <c r="AT7">
        <v>38.598197937011697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 s="47" customFormat="1">
      <c r="A8" t="s">
        <v>69</v>
      </c>
      <c r="B8" s="84" t="s">
        <v>265</v>
      </c>
      <c r="C8" t="s">
        <v>57</v>
      </c>
      <c r="D8">
        <v>115.721875</v>
      </c>
      <c r="E8">
        <v>127.0765914916992</v>
      </c>
      <c r="F8">
        <v>104.3944931030272</v>
      </c>
      <c r="G8">
        <v>31.769147872924801</v>
      </c>
      <c r="H8">
        <v>26.0986232757568</v>
      </c>
      <c r="I8">
        <v>16467</v>
      </c>
      <c r="J8">
        <v>400</v>
      </c>
      <c r="K8">
        <v>16067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4691.85595703125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5573.1679382324201</v>
      </c>
      <c r="AM8">
        <v>3573.3140019351299</v>
      </c>
      <c r="AN8">
        <v>3621.8924664106798</v>
      </c>
      <c r="AO8"/>
      <c r="AP8"/>
      <c r="AQ8"/>
      <c r="AR8"/>
      <c r="AS8">
        <v>30.3779182434082</v>
      </c>
      <c r="AT8">
        <v>27.484796524047901</v>
      </c>
      <c r="AU8"/>
      <c r="AV8"/>
      <c r="AW8"/>
      <c r="AX8"/>
      <c r="AY8"/>
      <c r="AZ8"/>
      <c r="BA8"/>
      <c r="BB8"/>
      <c r="BC8"/>
      <c r="BD8"/>
      <c r="BE8"/>
      <c r="BF8"/>
    </row>
    <row r="9" spans="1:58" s="47" customFormat="1">
      <c r="A9" t="s">
        <v>52</v>
      </c>
      <c r="B9" s="84" t="s">
        <v>265</v>
      </c>
      <c r="C9" t="s">
        <v>39</v>
      </c>
      <c r="D9">
        <v>130.9228637695312</v>
      </c>
      <c r="E9">
        <v>142.4945373535156</v>
      </c>
      <c r="F9">
        <v>119.3795852661132</v>
      </c>
      <c r="G9">
        <v>35.623634338378899</v>
      </c>
      <c r="H9">
        <v>29.844896316528299</v>
      </c>
      <c r="I9">
        <v>17968</v>
      </c>
      <c r="J9">
        <v>493</v>
      </c>
      <c r="K9">
        <v>17475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6071.33837890625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7244.4458285132496</v>
      </c>
      <c r="AM9">
        <v>5550.69917498631</v>
      </c>
      <c r="AN9">
        <v>5597.1716315862996</v>
      </c>
      <c r="AO9"/>
      <c r="AP9"/>
      <c r="AQ9"/>
      <c r="AR9"/>
      <c r="AS9">
        <v>34.205806732177699</v>
      </c>
      <c r="AT9">
        <v>31.257474899291999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 s="47" customFormat="1">
      <c r="A10" t="s">
        <v>70</v>
      </c>
      <c r="B10" s="84" t="s">
        <v>266</v>
      </c>
      <c r="C10" t="s">
        <v>57</v>
      </c>
      <c r="D10">
        <v>140.30205078124999</v>
      </c>
      <c r="E10">
        <v>152.5554199218752</v>
      </c>
      <c r="F10">
        <v>128.08050537109361</v>
      </c>
      <c r="G10">
        <v>38.1388549804688</v>
      </c>
      <c r="H10">
        <v>32.020126342773402</v>
      </c>
      <c r="I10">
        <v>17192</v>
      </c>
      <c r="J10">
        <v>505</v>
      </c>
      <c r="K10">
        <v>16687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4691.85595703125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5640.2205861308803</v>
      </c>
      <c r="AM10">
        <v>3682.89031560695</v>
      </c>
      <c r="AN10">
        <v>3740.3851845352101</v>
      </c>
      <c r="AO10"/>
      <c r="AP10"/>
      <c r="AQ10"/>
      <c r="AR10"/>
      <c r="AS10">
        <v>36.637447357177699</v>
      </c>
      <c r="AT10">
        <v>33.515651702880902</v>
      </c>
      <c r="AU10"/>
      <c r="AV10"/>
      <c r="AW10"/>
      <c r="AX10"/>
      <c r="AY10"/>
      <c r="AZ10"/>
      <c r="BA10"/>
      <c r="BB10"/>
      <c r="BC10"/>
      <c r="BD10"/>
      <c r="BE10"/>
      <c r="BF10"/>
    </row>
    <row r="11" spans="1:58" s="47" customFormat="1">
      <c r="A11" t="s">
        <v>53</v>
      </c>
      <c r="B11" s="84" t="s">
        <v>266</v>
      </c>
      <c r="C11" t="s">
        <v>39</v>
      </c>
      <c r="D11">
        <v>184.47718505859379</v>
      </c>
      <c r="E11">
        <v>198.8260803222656</v>
      </c>
      <c r="F11">
        <v>170.1718902587892</v>
      </c>
      <c r="G11">
        <v>49.706520080566399</v>
      </c>
      <c r="H11">
        <v>42.542972564697301</v>
      </c>
      <c r="I11">
        <v>16570</v>
      </c>
      <c r="J11">
        <v>637</v>
      </c>
      <c r="K11">
        <v>15933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6071.33837890625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7046.8192370548004</v>
      </c>
      <c r="AM11">
        <v>5361.9384858635303</v>
      </c>
      <c r="AN11">
        <v>5426.7103047234395</v>
      </c>
      <c r="AO11"/>
      <c r="AP11"/>
      <c r="AQ11"/>
      <c r="AR11"/>
      <c r="AS11">
        <v>47.948146820068402</v>
      </c>
      <c r="AT11">
        <v>44.293285369872997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 s="47" customFormat="1">
      <c r="A12" t="s">
        <v>56</v>
      </c>
      <c r="B12" s="84" t="s">
        <v>254</v>
      </c>
      <c r="C12" t="s">
        <v>57</v>
      </c>
      <c r="D12">
        <v>98.639410400390602</v>
      </c>
      <c r="E12">
        <v>108.6741485595704</v>
      </c>
      <c r="F12">
        <v>88.626029968261605</v>
      </c>
      <c r="G12">
        <v>27.168537139892599</v>
      </c>
      <c r="H12">
        <v>22.156507492065401</v>
      </c>
      <c r="I12">
        <v>17934</v>
      </c>
      <c r="J12">
        <v>372</v>
      </c>
      <c r="K12">
        <v>17562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4691.85595703125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5328.8471797820102</v>
      </c>
      <c r="AM12">
        <v>3364.7530751264699</v>
      </c>
      <c r="AN12">
        <v>3405.4937357115</v>
      </c>
      <c r="AO12"/>
      <c r="AP12"/>
      <c r="AQ12"/>
      <c r="AR12"/>
      <c r="AS12">
        <v>25.9391269683838</v>
      </c>
      <c r="AT12">
        <v>23.381971359252901</v>
      </c>
      <c r="AU12"/>
      <c r="AV12"/>
      <c r="AW12"/>
      <c r="AX12"/>
      <c r="AY12"/>
      <c r="AZ12"/>
      <c r="BA12"/>
      <c r="BB12"/>
      <c r="BC12"/>
      <c r="BD12"/>
      <c r="BE12"/>
      <c r="BF12"/>
    </row>
    <row r="13" spans="1:58" s="47" customFormat="1">
      <c r="A13" t="s">
        <v>38</v>
      </c>
      <c r="B13" s="84" t="s">
        <v>254</v>
      </c>
      <c r="C13" t="s">
        <v>39</v>
      </c>
      <c r="D13">
        <v>139.13432617187499</v>
      </c>
      <c r="E13">
        <v>151.0743713378908</v>
      </c>
      <c r="F13">
        <v>127.224494934082</v>
      </c>
      <c r="G13">
        <v>37.768592834472699</v>
      </c>
      <c r="H13">
        <v>31.806123733520501</v>
      </c>
      <c r="I13">
        <v>17952</v>
      </c>
      <c r="J13">
        <v>523</v>
      </c>
      <c r="K13">
        <v>17429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6071.33837890625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7265.1239496818198</v>
      </c>
      <c r="AM13">
        <v>5425.0993774245999</v>
      </c>
      <c r="AN13">
        <v>5478.7052626345803</v>
      </c>
      <c r="AO13"/>
      <c r="AP13"/>
      <c r="AQ13"/>
      <c r="AR13"/>
      <c r="AS13">
        <v>36.305599212646499</v>
      </c>
      <c r="AT13">
        <v>33.2635307312012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 s="47" customFormat="1">
      <c r="A14" t="s">
        <v>58</v>
      </c>
      <c r="B14" s="84" t="s">
        <v>255</v>
      </c>
      <c r="C14" t="s">
        <v>57</v>
      </c>
      <c r="D14">
        <v>174.44520263671879</v>
      </c>
      <c r="E14">
        <v>188.0878753662108</v>
      </c>
      <c r="F14">
        <v>160.84199523925801</v>
      </c>
      <c r="G14">
        <v>47.021968841552699</v>
      </c>
      <c r="H14">
        <v>40.210498809814503</v>
      </c>
      <c r="I14">
        <v>17312</v>
      </c>
      <c r="J14">
        <v>630</v>
      </c>
      <c r="K14">
        <v>16682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4691.85595703125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5295.3747473338299</v>
      </c>
      <c r="AM14">
        <v>3401.3898024815699</v>
      </c>
      <c r="AN14">
        <v>3470.3137000819002</v>
      </c>
      <c r="AO14"/>
      <c r="AP14"/>
      <c r="AQ14"/>
      <c r="AR14"/>
      <c r="AS14">
        <v>45.3502006530762</v>
      </c>
      <c r="AT14">
        <v>41.874969482421903</v>
      </c>
      <c r="AU14"/>
      <c r="AV14"/>
      <c r="AW14"/>
      <c r="AX14"/>
      <c r="AY14"/>
      <c r="AZ14"/>
      <c r="BA14"/>
      <c r="BB14"/>
      <c r="BC14"/>
      <c r="BD14"/>
      <c r="BE14"/>
      <c r="BF14"/>
    </row>
    <row r="15" spans="1:58" s="47" customFormat="1">
      <c r="A15" t="s">
        <v>40</v>
      </c>
      <c r="B15" s="84" t="s">
        <v>255</v>
      </c>
      <c r="C15" t="s">
        <v>39</v>
      </c>
      <c r="D15">
        <v>235.40207519531199</v>
      </c>
      <c r="E15">
        <v>250.81707763671881</v>
      </c>
      <c r="F15">
        <v>220.0374450683592</v>
      </c>
      <c r="G15">
        <v>62.704269409179702</v>
      </c>
      <c r="H15">
        <v>55.009361267089801</v>
      </c>
      <c r="I15">
        <v>18425</v>
      </c>
      <c r="J15">
        <v>899</v>
      </c>
      <c r="K15">
        <v>17526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6071.33837890625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7152.6186002024797</v>
      </c>
      <c r="AM15">
        <v>5390.3164354476903</v>
      </c>
      <c r="AN15">
        <v>5476.3033904607</v>
      </c>
      <c r="AO15"/>
      <c r="AP15"/>
      <c r="AQ15"/>
      <c r="AR15"/>
      <c r="AS15">
        <v>60.815143585205099</v>
      </c>
      <c r="AT15">
        <v>56.8891792297363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 s="47" customFormat="1">
      <c r="A16" t="s">
        <v>59</v>
      </c>
      <c r="B16" s="84" t="s">
        <v>256</v>
      </c>
      <c r="C16" t="s">
        <v>57</v>
      </c>
      <c r="D16">
        <v>205.23481445312601</v>
      </c>
      <c r="E16">
        <v>219.85015869140639</v>
      </c>
      <c r="F16">
        <v>190.6647186279296</v>
      </c>
      <c r="G16">
        <v>54.962539672851598</v>
      </c>
      <c r="H16">
        <v>47.666179656982401</v>
      </c>
      <c r="I16">
        <v>17809</v>
      </c>
      <c r="J16">
        <v>760</v>
      </c>
      <c r="K16">
        <v>17049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4691.85595703125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5438.2539223118802</v>
      </c>
      <c r="AM16">
        <v>3516.4139600694798</v>
      </c>
      <c r="AN16">
        <v>3598.4285802785998</v>
      </c>
      <c r="AO16"/>
      <c r="AP16"/>
      <c r="AQ16"/>
      <c r="AR16"/>
      <c r="AS16">
        <v>53.171485900878899</v>
      </c>
      <c r="AT16">
        <v>49.448863983154297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 s="47" customFormat="1">
      <c r="A17" t="s">
        <v>41</v>
      </c>
      <c r="B17" s="84" t="s">
        <v>256</v>
      </c>
      <c r="C17" t="s">
        <v>39</v>
      </c>
      <c r="D17">
        <v>264.71999511718798</v>
      </c>
      <c r="E17">
        <v>282.90979003906239</v>
      </c>
      <c r="F17">
        <v>246.60021972656239</v>
      </c>
      <c r="G17">
        <v>70.727447509765597</v>
      </c>
      <c r="H17">
        <v>61.650054931640597</v>
      </c>
      <c r="I17">
        <v>14936</v>
      </c>
      <c r="J17">
        <v>817</v>
      </c>
      <c r="K17">
        <v>14119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6071.33837890625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7086.3986484709703</v>
      </c>
      <c r="AM17">
        <v>5353.0189317402901</v>
      </c>
      <c r="AN17">
        <v>5447.8348950884902</v>
      </c>
      <c r="AO17"/>
      <c r="AP17"/>
      <c r="AQ17"/>
      <c r="AR17"/>
      <c r="AS17">
        <v>68.497932434082003</v>
      </c>
      <c r="AT17">
        <v>63.866622924804702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 s="46" customFormat="1">
      <c r="A18" t="s">
        <v>60</v>
      </c>
      <c r="B18" s="84" t="s">
        <v>257</v>
      </c>
      <c r="C18" t="s">
        <v>57</v>
      </c>
      <c r="D18">
        <v>127.0232666015626</v>
      </c>
      <c r="E18">
        <v>139.00338745117199</v>
      </c>
      <c r="F18">
        <v>115.0735702514648</v>
      </c>
      <c r="G18">
        <v>34.750846862792997</v>
      </c>
      <c r="H18">
        <v>28.7683925628662</v>
      </c>
      <c r="I18">
        <v>16259</v>
      </c>
      <c r="J18">
        <v>433</v>
      </c>
      <c r="K18">
        <v>15826</v>
      </c>
      <c r="L18">
        <v>0</v>
      </c>
      <c r="M18">
        <v>0</v>
      </c>
      <c r="N18">
        <v>0</v>
      </c>
      <c r="O18">
        <v>0</v>
      </c>
      <c r="P18"/>
      <c r="Q18"/>
      <c r="R18"/>
      <c r="S18"/>
      <c r="T18"/>
      <c r="U18"/>
      <c r="V18"/>
      <c r="W18"/>
      <c r="X18">
        <v>4691.85595703125</v>
      </c>
      <c r="Y18"/>
      <c r="Z18"/>
      <c r="AA18"/>
      <c r="AB18"/>
      <c r="AC18"/>
      <c r="AD18"/>
      <c r="AE18"/>
      <c r="AF18"/>
      <c r="AG18"/>
      <c r="AH18"/>
      <c r="AI18"/>
      <c r="AJ18"/>
      <c r="AK18"/>
      <c r="AL18">
        <v>5465.6413500920198</v>
      </c>
      <c r="AM18">
        <v>3538.8295957598302</v>
      </c>
      <c r="AN18">
        <v>3590.1432983015602</v>
      </c>
      <c r="AO18"/>
      <c r="AP18"/>
      <c r="AQ18"/>
      <c r="AR18"/>
      <c r="AS18">
        <v>33.282943725585902</v>
      </c>
      <c r="AT18">
        <v>30.230670928955099</v>
      </c>
      <c r="AU18"/>
      <c r="AV18"/>
      <c r="AW18"/>
      <c r="AX18"/>
      <c r="AY18"/>
      <c r="AZ18"/>
      <c r="BA18"/>
      <c r="BB18"/>
      <c r="BC18"/>
      <c r="BD18"/>
      <c r="BE18"/>
      <c r="BF18"/>
    </row>
    <row r="19" spans="1:58" s="46" customFormat="1">
      <c r="A19" t="s">
        <v>42</v>
      </c>
      <c r="B19" s="84" t="s">
        <v>257</v>
      </c>
      <c r="C19" t="s">
        <v>39</v>
      </c>
      <c r="D19">
        <v>147.21569824218759</v>
      </c>
      <c r="E19">
        <v>160.03570556640639</v>
      </c>
      <c r="F19">
        <v>134.43055725097639</v>
      </c>
      <c r="G19">
        <v>40.008926391601598</v>
      </c>
      <c r="H19">
        <v>33.607639312744098</v>
      </c>
      <c r="I19">
        <v>16494</v>
      </c>
      <c r="J19">
        <v>508</v>
      </c>
      <c r="K19">
        <v>15986</v>
      </c>
      <c r="L19">
        <v>0</v>
      </c>
      <c r="M19">
        <v>0</v>
      </c>
      <c r="N19">
        <v>0</v>
      </c>
      <c r="O19">
        <v>0</v>
      </c>
      <c r="P19"/>
      <c r="Q19"/>
      <c r="R19"/>
      <c r="S19"/>
      <c r="T19"/>
      <c r="U19"/>
      <c r="V19"/>
      <c r="W19"/>
      <c r="X19">
        <v>6071.33837890625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7417.1737502691303</v>
      </c>
      <c r="AM19">
        <v>5566.1014846425696</v>
      </c>
      <c r="AN19">
        <v>5623.1128045733203</v>
      </c>
      <c r="AO19"/>
      <c r="AP19"/>
      <c r="AQ19"/>
      <c r="AR19"/>
      <c r="AS19">
        <v>38.438041687011697</v>
      </c>
      <c r="AT19">
        <v>35.172080993652301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 s="46" customFormat="1">
      <c r="A20" t="s">
        <v>61</v>
      </c>
      <c r="B20" s="84" t="s">
        <v>258</v>
      </c>
      <c r="C20" t="s">
        <v>57</v>
      </c>
      <c r="D20">
        <v>243.12163085937601</v>
      </c>
      <c r="E20">
        <v>259.20520019531239</v>
      </c>
      <c r="F20">
        <v>227.09289550781239</v>
      </c>
      <c r="G20">
        <v>64.801300048828097</v>
      </c>
      <c r="H20">
        <v>56.773223876953097</v>
      </c>
      <c r="I20">
        <v>17497</v>
      </c>
      <c r="J20">
        <v>881</v>
      </c>
      <c r="K20">
        <v>16616</v>
      </c>
      <c r="L20">
        <v>0</v>
      </c>
      <c r="M20">
        <v>0</v>
      </c>
      <c r="N20">
        <v>0</v>
      </c>
      <c r="O20">
        <v>0</v>
      </c>
      <c r="P20"/>
      <c r="Q20"/>
      <c r="R20"/>
      <c r="S20"/>
      <c r="T20"/>
      <c r="U20"/>
      <c r="V20"/>
      <c r="W20"/>
      <c r="X20">
        <v>4691.85595703125</v>
      </c>
      <c r="Y20"/>
      <c r="Z20"/>
      <c r="AA20"/>
      <c r="AB20"/>
      <c r="AC20"/>
      <c r="AD20"/>
      <c r="AE20"/>
      <c r="AF20"/>
      <c r="AG20"/>
      <c r="AH20"/>
      <c r="AI20"/>
      <c r="AJ20"/>
      <c r="AK20"/>
      <c r="AL20">
        <v>5363.0739826457902</v>
      </c>
      <c r="AM20">
        <v>3489.24248708506</v>
      </c>
      <c r="AN20">
        <v>3583.59269269682</v>
      </c>
      <c r="AO20"/>
      <c r="AP20"/>
      <c r="AQ20"/>
      <c r="AR20"/>
      <c r="AS20">
        <v>62.830165863037102</v>
      </c>
      <c r="AT20">
        <v>58.734218597412102</v>
      </c>
      <c r="AU20"/>
      <c r="AV20"/>
      <c r="AW20"/>
      <c r="AX20"/>
      <c r="AY20"/>
      <c r="AZ20"/>
      <c r="BA20"/>
      <c r="BB20"/>
      <c r="BC20"/>
      <c r="BD20"/>
      <c r="BE20"/>
      <c r="BF20"/>
    </row>
    <row r="21" spans="1:58" s="46" customFormat="1">
      <c r="A21" t="s">
        <v>43</v>
      </c>
      <c r="B21" s="84" t="s">
        <v>258</v>
      </c>
      <c r="C21" t="s">
        <v>39</v>
      </c>
      <c r="D21">
        <v>379.98295898437601</v>
      </c>
      <c r="E21">
        <v>401.02542114258</v>
      </c>
      <c r="F21">
        <v>359.03421020507801</v>
      </c>
      <c r="G21">
        <v>100.256355285645</v>
      </c>
      <c r="H21">
        <v>89.758552551269503</v>
      </c>
      <c r="I21">
        <v>16230</v>
      </c>
      <c r="J21">
        <v>1259</v>
      </c>
      <c r="K21">
        <v>14971</v>
      </c>
      <c r="L21">
        <v>0</v>
      </c>
      <c r="M21">
        <v>0</v>
      </c>
      <c r="N21">
        <v>0</v>
      </c>
      <c r="O21">
        <v>0</v>
      </c>
      <c r="P21"/>
      <c r="Q21"/>
      <c r="R21"/>
      <c r="S21"/>
      <c r="T21"/>
      <c r="U21"/>
      <c r="V21"/>
      <c r="W21"/>
      <c r="X21">
        <v>6071.33837890625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7142.3195554507502</v>
      </c>
      <c r="AM21">
        <v>5385.4692961241999</v>
      </c>
      <c r="AN21">
        <v>5521.7523815519398</v>
      </c>
      <c r="AO21"/>
      <c r="AP21"/>
      <c r="AQ21"/>
      <c r="AR21"/>
      <c r="AS21">
        <v>97.676795959472699</v>
      </c>
      <c r="AT21">
        <v>92.32080078125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 s="46" customFormat="1">
      <c r="A22" t="s">
        <v>62</v>
      </c>
      <c r="B22" s="84" t="s">
        <v>259</v>
      </c>
      <c r="C22" t="s">
        <v>57</v>
      </c>
      <c r="D22">
        <v>178.53315429687501</v>
      </c>
      <c r="E22">
        <v>192.2686462402344</v>
      </c>
      <c r="F22">
        <v>164.8376464843752</v>
      </c>
      <c r="G22">
        <v>48.067161560058601</v>
      </c>
      <c r="H22">
        <v>41.2094116210938</v>
      </c>
      <c r="I22">
        <v>17487</v>
      </c>
      <c r="J22">
        <v>651</v>
      </c>
      <c r="K22">
        <v>16836</v>
      </c>
      <c r="L22">
        <v>0</v>
      </c>
      <c r="M22">
        <v>0</v>
      </c>
      <c r="N22">
        <v>0</v>
      </c>
      <c r="O22">
        <v>0</v>
      </c>
      <c r="P22"/>
      <c r="Q22"/>
      <c r="R22"/>
      <c r="S22"/>
      <c r="T22"/>
      <c r="U22"/>
      <c r="V22"/>
      <c r="W22"/>
      <c r="X22">
        <v>4691.85595703125</v>
      </c>
      <c r="Y22"/>
      <c r="Z22"/>
      <c r="AA22"/>
      <c r="AB22"/>
      <c r="AC22"/>
      <c r="AD22"/>
      <c r="AE22"/>
      <c r="AF22"/>
      <c r="AG22"/>
      <c r="AH22"/>
      <c r="AI22"/>
      <c r="AJ22"/>
      <c r="AK22"/>
      <c r="AL22">
        <v>5361.7631903441797</v>
      </c>
      <c r="AM22">
        <v>3460.9325686595498</v>
      </c>
      <c r="AN22">
        <v>3531.69603493258</v>
      </c>
      <c r="AO22"/>
      <c r="AP22"/>
      <c r="AQ22"/>
      <c r="AR22"/>
      <c r="AS22">
        <v>46.3840141296387</v>
      </c>
      <c r="AT22">
        <v>42.885169982910199</v>
      </c>
      <c r="AU22"/>
      <c r="AV22"/>
      <c r="AW22"/>
      <c r="AX22"/>
      <c r="AY22"/>
      <c r="AZ22"/>
      <c r="BA22"/>
      <c r="BB22"/>
      <c r="BC22"/>
      <c r="BD22"/>
      <c r="BE22"/>
      <c r="BF22"/>
    </row>
    <row r="23" spans="1:58" s="46" customFormat="1">
      <c r="A23" t="s">
        <v>44</v>
      </c>
      <c r="B23" s="84" t="s">
        <v>259</v>
      </c>
      <c r="C23" t="s">
        <v>39</v>
      </c>
      <c r="D23">
        <v>220.21884765625001</v>
      </c>
      <c r="E23">
        <v>235.32679748535159</v>
      </c>
      <c r="F23">
        <v>205.1592559814452</v>
      </c>
      <c r="G23">
        <v>58.831699371337898</v>
      </c>
      <c r="H23">
        <v>51.2898139953613</v>
      </c>
      <c r="I23">
        <v>17914</v>
      </c>
      <c r="J23">
        <v>819</v>
      </c>
      <c r="K23">
        <v>17095</v>
      </c>
      <c r="L23">
        <v>0</v>
      </c>
      <c r="M23">
        <v>0</v>
      </c>
      <c r="N23">
        <v>0</v>
      </c>
      <c r="O23">
        <v>0</v>
      </c>
      <c r="P23"/>
      <c r="Q23"/>
      <c r="R23"/>
      <c r="S23"/>
      <c r="T23"/>
      <c r="U23"/>
      <c r="V23"/>
      <c r="W23"/>
      <c r="X23">
        <v>6071.33837890625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7340.9101657890697</v>
      </c>
      <c r="AM23">
        <v>5518.7593269430699</v>
      </c>
      <c r="AN23">
        <v>5602.0652070935103</v>
      </c>
      <c r="AO23"/>
      <c r="AP23"/>
      <c r="AQ23"/>
      <c r="AR23"/>
      <c r="AS23">
        <v>56.980228424072301</v>
      </c>
      <c r="AT23">
        <v>53.1323432922363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 s="46" customFormat="1">
      <c r="A24" t="s">
        <v>63</v>
      </c>
      <c r="B24" s="84" t="s">
        <v>260</v>
      </c>
      <c r="C24" t="s">
        <v>57</v>
      </c>
      <c r="D24">
        <v>183.76943359374999</v>
      </c>
      <c r="E24">
        <v>197.5424957275392</v>
      </c>
      <c r="F24">
        <v>170.03659057617199</v>
      </c>
      <c r="G24">
        <v>49.385623931884801</v>
      </c>
      <c r="H24">
        <v>42.509147644042997</v>
      </c>
      <c r="I24">
        <v>17912</v>
      </c>
      <c r="J24">
        <v>686</v>
      </c>
      <c r="K24">
        <v>17226</v>
      </c>
      <c r="L24">
        <v>0</v>
      </c>
      <c r="M24">
        <v>0</v>
      </c>
      <c r="N24">
        <v>0</v>
      </c>
      <c r="O24">
        <v>0</v>
      </c>
      <c r="P24"/>
      <c r="Q24"/>
      <c r="R24"/>
      <c r="S24"/>
      <c r="T24"/>
      <c r="U24"/>
      <c r="V24"/>
      <c r="W24"/>
      <c r="X24">
        <v>4691.85595703125</v>
      </c>
      <c r="Y24"/>
      <c r="Z24"/>
      <c r="AA24"/>
      <c r="AB24"/>
      <c r="AC24"/>
      <c r="AD24"/>
      <c r="AE24"/>
      <c r="AF24"/>
      <c r="AG24"/>
      <c r="AH24"/>
      <c r="AI24"/>
      <c r="AJ24"/>
      <c r="AK24"/>
      <c r="AL24">
        <v>5300.6077955596302</v>
      </c>
      <c r="AM24">
        <v>3443.3244902086899</v>
      </c>
      <c r="AN24">
        <v>3514.4553715994298</v>
      </c>
      <c r="AO24"/>
      <c r="AP24"/>
      <c r="AQ24"/>
      <c r="AR24"/>
      <c r="AS24">
        <v>47.697872161865199</v>
      </c>
      <c r="AT24">
        <v>44.1894721984863</v>
      </c>
      <c r="AU24"/>
      <c r="AV24"/>
      <c r="AW24"/>
      <c r="AX24"/>
      <c r="AY24"/>
      <c r="AZ24"/>
      <c r="BA24"/>
      <c r="BB24"/>
      <c r="BC24"/>
      <c r="BD24"/>
      <c r="BE24"/>
      <c r="BF24"/>
    </row>
    <row r="25" spans="1:58" s="46" customFormat="1">
      <c r="A25" t="s">
        <v>45</v>
      </c>
      <c r="B25" s="84" t="s">
        <v>260</v>
      </c>
      <c r="C25" t="s">
        <v>39</v>
      </c>
      <c r="D25">
        <v>232.32770996093799</v>
      </c>
      <c r="E25">
        <v>248.82191467285159</v>
      </c>
      <c r="F25">
        <v>215.8911285400392</v>
      </c>
      <c r="G25">
        <v>62.205478668212898</v>
      </c>
      <c r="H25">
        <v>53.972782135009801</v>
      </c>
      <c r="I25">
        <v>15881</v>
      </c>
      <c r="J25">
        <v>765</v>
      </c>
      <c r="K25">
        <v>15116</v>
      </c>
      <c r="L25">
        <v>0</v>
      </c>
      <c r="M25">
        <v>0</v>
      </c>
      <c r="N25">
        <v>0</v>
      </c>
      <c r="O25">
        <v>0</v>
      </c>
      <c r="P25"/>
      <c r="Q25"/>
      <c r="R25"/>
      <c r="S25"/>
      <c r="T25"/>
      <c r="U25"/>
      <c r="V25"/>
      <c r="W25"/>
      <c r="X25">
        <v>6071.33837890625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7170.9342007506102</v>
      </c>
      <c r="AM25">
        <v>5370.8141432653902</v>
      </c>
      <c r="AN25">
        <v>5457.5273127116398</v>
      </c>
      <c r="AO25"/>
      <c r="AP25"/>
      <c r="AQ25"/>
      <c r="AR25"/>
      <c r="AS25">
        <v>60.183975219726598</v>
      </c>
      <c r="AT25">
        <v>55.983631134033203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 s="46" customFormat="1">
      <c r="A26" t="s">
        <v>64</v>
      </c>
      <c r="B26" s="84" t="s">
        <v>261</v>
      </c>
      <c r="C26" t="s">
        <v>57</v>
      </c>
      <c r="D26">
        <v>233.97724609375001</v>
      </c>
      <c r="E26">
        <v>250.0801696777344</v>
      </c>
      <c r="F26">
        <v>217.9292144775392</v>
      </c>
      <c r="G26">
        <v>62.520042419433601</v>
      </c>
      <c r="H26">
        <v>54.482303619384801</v>
      </c>
      <c r="I26">
        <v>16782</v>
      </c>
      <c r="J26">
        <v>814</v>
      </c>
      <c r="K26">
        <v>15968</v>
      </c>
      <c r="L26">
        <v>0</v>
      </c>
      <c r="M26">
        <v>0</v>
      </c>
      <c r="N26">
        <v>0</v>
      </c>
      <c r="O26">
        <v>0</v>
      </c>
      <c r="P26"/>
      <c r="Q26"/>
      <c r="R26"/>
      <c r="S26"/>
      <c r="T26"/>
      <c r="U26"/>
      <c r="V26"/>
      <c r="W26"/>
      <c r="X26">
        <v>4691.85595703125</v>
      </c>
      <c r="Y26"/>
      <c r="Z26"/>
      <c r="AA26"/>
      <c r="AB26"/>
      <c r="AC26"/>
      <c r="AD26"/>
      <c r="AE26"/>
      <c r="AF26"/>
      <c r="AG26"/>
      <c r="AH26"/>
      <c r="AI26"/>
      <c r="AJ26"/>
      <c r="AK26"/>
      <c r="AL26">
        <v>5312.23635331887</v>
      </c>
      <c r="AM26">
        <v>3481.6043917440002</v>
      </c>
      <c r="AN26">
        <v>3570.3980049439801</v>
      </c>
      <c r="AO26"/>
      <c r="AP26"/>
      <c r="AQ26"/>
      <c r="AR26"/>
      <c r="AS26">
        <v>60.546535491943402</v>
      </c>
      <c r="AT26">
        <v>56.4456596374512</v>
      </c>
      <c r="AU26"/>
      <c r="AV26"/>
      <c r="AW26"/>
      <c r="AX26"/>
      <c r="AY26"/>
      <c r="AZ26"/>
      <c r="BA26"/>
      <c r="BB26"/>
      <c r="BC26"/>
      <c r="BD26"/>
      <c r="BE26"/>
      <c r="BF26"/>
    </row>
    <row r="27" spans="1:58" s="46" customFormat="1">
      <c r="A27" t="s">
        <v>46</v>
      </c>
      <c r="B27" s="84" t="s">
        <v>261</v>
      </c>
      <c r="C27" t="s">
        <v>39</v>
      </c>
      <c r="D27">
        <v>278.48193359375</v>
      </c>
      <c r="E27">
        <v>294.96295166015642</v>
      </c>
      <c r="F27">
        <v>262.05847167968761</v>
      </c>
      <c r="G27">
        <v>73.740737915039105</v>
      </c>
      <c r="H27">
        <v>65.514617919921903</v>
      </c>
      <c r="I27">
        <v>19161</v>
      </c>
      <c r="J27">
        <v>1101</v>
      </c>
      <c r="K27">
        <v>18060</v>
      </c>
      <c r="L27">
        <v>0</v>
      </c>
      <c r="M27">
        <v>0</v>
      </c>
      <c r="N27">
        <v>0</v>
      </c>
      <c r="O27">
        <v>0</v>
      </c>
      <c r="P27"/>
      <c r="Q27"/>
      <c r="R27"/>
      <c r="S27"/>
      <c r="T27"/>
      <c r="U27"/>
      <c r="V27"/>
      <c r="W27"/>
      <c r="X27">
        <v>6071.33837890625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7369.5914292227199</v>
      </c>
      <c r="AM27">
        <v>5570.2700192068096</v>
      </c>
      <c r="AN27">
        <v>5673.6598669406303</v>
      </c>
      <c r="AO27"/>
      <c r="AP27"/>
      <c r="AQ27"/>
      <c r="AR27"/>
      <c r="AS27">
        <v>71.720855712890597</v>
      </c>
      <c r="AT27">
        <v>67.523864746093807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 s="46" customFormat="1">
      <c r="A28" t="s">
        <v>65</v>
      </c>
      <c r="B28" s="84" t="s">
        <v>262</v>
      </c>
      <c r="C28" t="s">
        <v>57</v>
      </c>
      <c r="D28">
        <v>229.76220703125</v>
      </c>
      <c r="E28">
        <v>246.08460998535159</v>
      </c>
      <c r="F28">
        <v>213.49623107910159</v>
      </c>
      <c r="G28">
        <v>61.521152496337898</v>
      </c>
      <c r="H28">
        <v>53.374057769775398</v>
      </c>
      <c r="I28">
        <v>16033</v>
      </c>
      <c r="J28">
        <v>764</v>
      </c>
      <c r="K28">
        <v>15269</v>
      </c>
      <c r="L28">
        <v>0</v>
      </c>
      <c r="M28">
        <v>0</v>
      </c>
      <c r="N28">
        <v>0</v>
      </c>
      <c r="O28">
        <v>0</v>
      </c>
      <c r="P28"/>
      <c r="Q28"/>
      <c r="R28"/>
      <c r="S28"/>
      <c r="T28"/>
      <c r="U28"/>
      <c r="V28"/>
      <c r="W28"/>
      <c r="X28">
        <v>4691.85595703125</v>
      </c>
      <c r="Y28"/>
      <c r="Z28"/>
      <c r="AA28"/>
      <c r="AB28"/>
      <c r="AC28"/>
      <c r="AD28"/>
      <c r="AE28"/>
      <c r="AF28"/>
      <c r="AG28"/>
      <c r="AH28"/>
      <c r="AI28"/>
      <c r="AJ28"/>
      <c r="AK28"/>
      <c r="AL28">
        <v>5308.6924614232203</v>
      </c>
      <c r="AM28">
        <v>3489.9558378326201</v>
      </c>
      <c r="AN28">
        <v>3576.6217631381201</v>
      </c>
      <c r="AO28"/>
      <c r="AP28"/>
      <c r="AQ28"/>
      <c r="AR28"/>
      <c r="AS28">
        <v>59.520721435546903</v>
      </c>
      <c r="AT28">
        <v>55.364055633544901</v>
      </c>
      <c r="AU28"/>
      <c r="AV28"/>
      <c r="AW28"/>
      <c r="AX28"/>
      <c r="AY28"/>
      <c r="AZ28"/>
      <c r="BA28"/>
      <c r="BB28"/>
      <c r="BC28"/>
      <c r="BD28"/>
      <c r="BE28"/>
      <c r="BF28"/>
    </row>
    <row r="29" spans="1:58" s="46" customFormat="1">
      <c r="A29" t="s">
        <v>48</v>
      </c>
      <c r="B29" s="84" t="s">
        <v>262</v>
      </c>
      <c r="C29" t="s">
        <v>39</v>
      </c>
      <c r="D29">
        <v>320.25930175781201</v>
      </c>
      <c r="E29">
        <v>338.95666503906239</v>
      </c>
      <c r="F29">
        <v>301.6358947753908</v>
      </c>
      <c r="G29">
        <v>84.739166259765597</v>
      </c>
      <c r="H29">
        <v>75.408973693847699</v>
      </c>
      <c r="I29">
        <v>17206</v>
      </c>
      <c r="J29">
        <v>1132</v>
      </c>
      <c r="K29">
        <v>16074</v>
      </c>
      <c r="L29">
        <v>0</v>
      </c>
      <c r="M29">
        <v>0</v>
      </c>
      <c r="N29">
        <v>0</v>
      </c>
      <c r="O29">
        <v>0</v>
      </c>
      <c r="P29"/>
      <c r="Q29"/>
      <c r="R29"/>
      <c r="S29"/>
      <c r="T29"/>
      <c r="U29"/>
      <c r="V29"/>
      <c r="W29"/>
      <c r="X29">
        <v>6071.33837890625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7109.2221360493004</v>
      </c>
      <c r="AM29">
        <v>5320.2746204595996</v>
      </c>
      <c r="AN29">
        <v>5437.97127207227</v>
      </c>
      <c r="AO29"/>
      <c r="AP29"/>
      <c r="AQ29"/>
      <c r="AR29"/>
      <c r="AS29">
        <v>82.447372436523395</v>
      </c>
      <c r="AT29">
        <v>77.687088012695298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 s="46" customFormat="1">
      <c r="A30" t="s">
        <v>210</v>
      </c>
      <c r="B30" s="84" t="s">
        <v>7</v>
      </c>
      <c r="C30" t="s">
        <v>57</v>
      </c>
      <c r="D30">
        <v>0</v>
      </c>
      <c r="E30">
        <v>0.77468186616897605</v>
      </c>
      <c r="F30">
        <v>0</v>
      </c>
      <c r="G30">
        <v>0.19367046654224401</v>
      </c>
      <c r="H30">
        <v>0</v>
      </c>
      <c r="I30">
        <v>18201</v>
      </c>
      <c r="J30">
        <v>0</v>
      </c>
      <c r="K30">
        <v>18201</v>
      </c>
      <c r="L30">
        <v>0</v>
      </c>
      <c r="M30">
        <v>0</v>
      </c>
      <c r="N30">
        <v>0</v>
      </c>
      <c r="O30">
        <v>0</v>
      </c>
      <c r="P30"/>
      <c r="Q30"/>
      <c r="R30"/>
      <c r="S30"/>
      <c r="T30"/>
      <c r="U30"/>
      <c r="V30"/>
      <c r="W30"/>
      <c r="X30">
        <v>4691.85595703125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>
        <v>0</v>
      </c>
      <c r="AM30">
        <v>3526.4237746651602</v>
      </c>
      <c r="AN30">
        <v>3526.4237746651702</v>
      </c>
      <c r="AO30"/>
      <c r="AP30"/>
      <c r="AQ30"/>
      <c r="AR30"/>
      <c r="AS30">
        <v>8.8492318987846402E-2</v>
      </c>
      <c r="AT30">
        <v>0</v>
      </c>
      <c r="AU30"/>
      <c r="AV30"/>
      <c r="AW30"/>
      <c r="AX30"/>
      <c r="AY30"/>
      <c r="AZ30"/>
      <c r="BA30"/>
      <c r="BB30"/>
      <c r="BC30"/>
      <c r="BD30"/>
      <c r="BE30"/>
      <c r="BF30"/>
    </row>
    <row r="31" spans="1:58" s="46" customFormat="1">
      <c r="A31" t="s">
        <v>47</v>
      </c>
      <c r="B31" s="84" t="s">
        <v>7</v>
      </c>
      <c r="C31" t="s">
        <v>39</v>
      </c>
      <c r="D31">
        <v>0.26373088359832797</v>
      </c>
      <c r="E31">
        <v>1.2597121000289919</v>
      </c>
      <c r="F31">
        <v>1.107640005648136E-2</v>
      </c>
      <c r="G31">
        <v>0.31492802500724798</v>
      </c>
      <c r="H31">
        <v>2.7691000141203399E-3</v>
      </c>
      <c r="I31">
        <v>17844</v>
      </c>
      <c r="J31">
        <v>1</v>
      </c>
      <c r="K31">
        <v>17843</v>
      </c>
      <c r="L31">
        <v>0</v>
      </c>
      <c r="M31">
        <v>0</v>
      </c>
      <c r="N31">
        <v>0</v>
      </c>
      <c r="O31">
        <v>0</v>
      </c>
      <c r="P31"/>
      <c r="Q31"/>
      <c r="R31"/>
      <c r="S31"/>
      <c r="T31"/>
      <c r="U31"/>
      <c r="V31"/>
      <c r="W31"/>
      <c r="X31">
        <v>6071.33837890625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8234.689453125</v>
      </c>
      <c r="AM31">
        <v>5167.0795336351703</v>
      </c>
      <c r="AN31">
        <v>5167.2514463183797</v>
      </c>
      <c r="AO31"/>
      <c r="AP31"/>
      <c r="AQ31"/>
      <c r="AR31"/>
      <c r="AS31">
        <v>0.16411340236663799</v>
      </c>
      <c r="AT31">
        <v>1.78674031049013E-2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 s="46" customFormat="1">
      <c r="A32" t="s">
        <v>71</v>
      </c>
      <c r="B32" s="84" t="s">
        <v>55</v>
      </c>
      <c r="C32" t="s">
        <v>57</v>
      </c>
      <c r="D32">
        <v>28.037417602539001</v>
      </c>
      <c r="E32">
        <v>33.955657958984361</v>
      </c>
      <c r="F32">
        <v>22.854339599609361</v>
      </c>
      <c r="G32">
        <v>8.4889144897460902</v>
      </c>
      <c r="H32">
        <v>5.7135848999023402</v>
      </c>
      <c r="I32">
        <v>16666</v>
      </c>
      <c r="J32">
        <v>99</v>
      </c>
      <c r="K32">
        <v>16567</v>
      </c>
      <c r="L32">
        <v>0</v>
      </c>
      <c r="M32">
        <v>0</v>
      </c>
      <c r="N32">
        <v>0</v>
      </c>
      <c r="O32">
        <v>0</v>
      </c>
      <c r="P32"/>
      <c r="Q32"/>
      <c r="R32"/>
      <c r="S32"/>
      <c r="T32"/>
      <c r="U32"/>
      <c r="V32"/>
      <c r="W32"/>
      <c r="X32">
        <v>4691.85595703125</v>
      </c>
      <c r="Y32"/>
      <c r="Z32"/>
      <c r="AA32"/>
      <c r="AB32"/>
      <c r="AC32"/>
      <c r="AD32"/>
      <c r="AE32"/>
      <c r="AF32"/>
      <c r="AG32"/>
      <c r="AH32"/>
      <c r="AI32"/>
      <c r="AJ32"/>
      <c r="AK32"/>
      <c r="AL32">
        <v>5529.5506727430602</v>
      </c>
      <c r="AM32">
        <v>3464.3993815389099</v>
      </c>
      <c r="AN32">
        <v>3476.6668709082301</v>
      </c>
      <c r="AO32"/>
      <c r="AP32"/>
      <c r="AQ32"/>
      <c r="AR32"/>
      <c r="AS32">
        <v>7.7365374565124503</v>
      </c>
      <c r="AT32">
        <v>6.3295311927795401</v>
      </c>
      <c r="AU32"/>
      <c r="AV32"/>
      <c r="AW32"/>
      <c r="AX32"/>
      <c r="AY32"/>
      <c r="AZ32"/>
      <c r="BA32"/>
      <c r="BB32"/>
      <c r="BC32"/>
      <c r="BD32"/>
      <c r="BE32"/>
      <c r="BF32"/>
    </row>
    <row r="33" spans="1:58" s="46" customFormat="1">
      <c r="A33" t="s">
        <v>54</v>
      </c>
      <c r="B33" s="84" t="s">
        <v>55</v>
      </c>
      <c r="C33" t="s">
        <v>39</v>
      </c>
      <c r="D33">
        <v>30.511791992187604</v>
      </c>
      <c r="E33">
        <v>36.166057586669922</v>
      </c>
      <c r="F33">
        <v>24.864307403564439</v>
      </c>
      <c r="G33">
        <v>9.0415143966674805</v>
      </c>
      <c r="H33">
        <v>6.2160768508911097</v>
      </c>
      <c r="I33">
        <v>17330</v>
      </c>
      <c r="J33">
        <v>112</v>
      </c>
      <c r="K33">
        <v>17218</v>
      </c>
      <c r="L33">
        <v>0</v>
      </c>
      <c r="M33">
        <v>0</v>
      </c>
      <c r="N33">
        <v>0</v>
      </c>
      <c r="O33">
        <v>0</v>
      </c>
      <c r="P33"/>
      <c r="Q33"/>
      <c r="R33"/>
      <c r="S33"/>
      <c r="T33"/>
      <c r="U33"/>
      <c r="V33"/>
      <c r="W33"/>
      <c r="X33">
        <v>6071.33837890625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6872.11406162807</v>
      </c>
      <c r="AM33">
        <v>4990.9351899161102</v>
      </c>
      <c r="AN33">
        <v>5003.0928375578596</v>
      </c>
      <c r="AO33"/>
      <c r="AP33"/>
      <c r="AQ33"/>
      <c r="AR33"/>
      <c r="AS33">
        <v>8.3489427566528303</v>
      </c>
      <c r="AT33">
        <v>6.9073939323425302</v>
      </c>
      <c r="AU33"/>
      <c r="AV33"/>
      <c r="AW33"/>
      <c r="AX33"/>
      <c r="AY33"/>
      <c r="AZ33"/>
      <c r="BA33"/>
      <c r="BB33"/>
      <c r="BC33"/>
      <c r="BD33"/>
      <c r="BE33"/>
      <c r="BF33"/>
    </row>
  </sheetData>
  <autoFilter ref="A1:BF1" xr:uid="{CA3C9B14-2E6F-7043-A492-A93BEC950101}">
    <sortState xmlns:xlrd2="http://schemas.microsoft.com/office/spreadsheetml/2017/richdata2" ref="A2:BF33">
      <sortCondition ref="B1:B33"/>
    </sortState>
  </autoFilter>
  <pageMargins left="0.75" right="0.75" top="1" bottom="1" header="0.5" footer="0.5"/>
  <pageSetup orientation="portrait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sheetPr>
    <pageSetUpPr fitToPage="1"/>
  </sheetPr>
  <dimension ref="A1:T37"/>
  <sheetViews>
    <sheetView zoomScale="94" workbookViewId="0">
      <selection activeCell="D7" sqref="D7"/>
    </sheetView>
  </sheetViews>
  <sheetFormatPr defaultColWidth="10.83203125" defaultRowHeight="15.5"/>
  <cols>
    <col min="1" max="1" width="10.83203125" style="119"/>
    <col min="2" max="2" width="15.5" style="119" customWidth="1"/>
    <col min="3" max="3" width="17" style="119" customWidth="1"/>
    <col min="4" max="4" width="16.58203125" style="119" bestFit="1" customWidth="1"/>
    <col min="5" max="5" width="16.58203125" style="119" customWidth="1"/>
    <col min="6" max="6" width="16.58203125" style="119" bestFit="1" customWidth="1"/>
    <col min="7" max="7" width="15.83203125" style="119" customWidth="1"/>
    <col min="8" max="8" width="16.58203125" style="119" bestFit="1" customWidth="1"/>
    <col min="9" max="9" width="17.33203125" style="119" customWidth="1"/>
    <col min="10" max="10" width="16.58203125" style="119" bestFit="1" customWidth="1"/>
    <col min="11" max="11" width="17.08203125" style="119" customWidth="1"/>
    <col min="12" max="12" width="16.58203125" style="119" bestFit="1" customWidth="1"/>
    <col min="13" max="13" width="16.5" style="119" customWidth="1"/>
    <col min="14" max="14" width="16.58203125" style="119" bestFit="1" customWidth="1"/>
    <col min="15" max="16384" width="10.83203125" style="119"/>
  </cols>
  <sheetData>
    <row r="1" spans="1:14">
      <c r="A1" s="119" t="s">
        <v>117</v>
      </c>
    </row>
    <row r="3" spans="1:14">
      <c r="B3" s="119" t="s">
        <v>118</v>
      </c>
    </row>
    <row r="4" spans="1:14" ht="16" thickBot="1">
      <c r="C4" s="227" t="s">
        <v>145</v>
      </c>
      <c r="D4" s="227"/>
      <c r="E4" s="227"/>
      <c r="F4" s="227"/>
      <c r="I4" s="227" t="s">
        <v>146</v>
      </c>
      <c r="J4" s="227"/>
      <c r="K4" s="227"/>
      <c r="L4" s="227"/>
    </row>
    <row r="5" spans="1:14">
      <c r="B5" s="27" t="s">
        <v>0</v>
      </c>
      <c r="C5" s="28">
        <v>1</v>
      </c>
      <c r="D5" s="28">
        <v>2</v>
      </c>
      <c r="E5" s="28">
        <v>3</v>
      </c>
      <c r="F5" s="28">
        <v>4</v>
      </c>
      <c r="G5" s="28">
        <v>5</v>
      </c>
      <c r="H5" s="28">
        <v>6</v>
      </c>
      <c r="I5" s="28">
        <v>7</v>
      </c>
      <c r="J5" s="28">
        <v>8</v>
      </c>
      <c r="K5" s="28">
        <v>9</v>
      </c>
      <c r="L5" s="28">
        <v>10</v>
      </c>
      <c r="M5" s="28">
        <v>11</v>
      </c>
      <c r="N5" s="29">
        <v>12</v>
      </c>
    </row>
    <row r="6" spans="1:14" ht="16" thickBot="1">
      <c r="B6" s="30"/>
      <c r="C6" s="128" t="s">
        <v>39</v>
      </c>
      <c r="D6" s="128" t="s">
        <v>39</v>
      </c>
      <c r="E6" s="129" t="s">
        <v>57</v>
      </c>
      <c r="F6" s="129" t="s">
        <v>57</v>
      </c>
      <c r="G6" s="130"/>
      <c r="H6" s="130"/>
      <c r="I6" s="128" t="s">
        <v>39</v>
      </c>
      <c r="J6" s="128" t="s">
        <v>39</v>
      </c>
      <c r="K6" s="129" t="s">
        <v>57</v>
      </c>
      <c r="L6" s="129" t="s">
        <v>57</v>
      </c>
      <c r="M6" s="130"/>
      <c r="N6" s="130"/>
    </row>
    <row r="7" spans="1:14">
      <c r="B7" s="30" t="s">
        <v>1</v>
      </c>
      <c r="C7" s="131" t="s">
        <v>254</v>
      </c>
      <c r="D7" s="132" t="s">
        <v>7</v>
      </c>
      <c r="E7" s="102" t="s">
        <v>254</v>
      </c>
      <c r="F7" s="102" t="s">
        <v>7</v>
      </c>
      <c r="G7" s="133"/>
      <c r="H7" s="133"/>
      <c r="I7" s="132" t="s">
        <v>243</v>
      </c>
      <c r="J7" s="132" t="s">
        <v>7</v>
      </c>
      <c r="K7" s="102" t="s">
        <v>243</v>
      </c>
      <c r="L7" s="134" t="s">
        <v>7</v>
      </c>
      <c r="M7" s="133"/>
      <c r="N7" s="135"/>
    </row>
    <row r="8" spans="1:14">
      <c r="B8" s="30" t="s">
        <v>2</v>
      </c>
      <c r="C8" s="104" t="s">
        <v>255</v>
      </c>
      <c r="D8" s="105" t="s">
        <v>262</v>
      </c>
      <c r="E8" s="109" t="s">
        <v>255</v>
      </c>
      <c r="F8" s="109" t="s">
        <v>262</v>
      </c>
      <c r="G8" s="136"/>
      <c r="H8" s="136"/>
      <c r="I8" s="105" t="s">
        <v>244</v>
      </c>
      <c r="J8" s="137" t="s">
        <v>251</v>
      </c>
      <c r="K8" s="109" t="s">
        <v>244</v>
      </c>
      <c r="L8" s="109" t="s">
        <v>251</v>
      </c>
      <c r="M8" s="136"/>
      <c r="N8" s="138"/>
    </row>
    <row r="9" spans="1:14">
      <c r="B9" s="30" t="s">
        <v>3</v>
      </c>
      <c r="C9" s="104" t="s">
        <v>256</v>
      </c>
      <c r="D9" s="105">
        <v>12313</v>
      </c>
      <c r="E9" s="109" t="s">
        <v>256</v>
      </c>
      <c r="F9" s="109">
        <v>12313</v>
      </c>
      <c r="G9" s="136"/>
      <c r="H9" s="136"/>
      <c r="I9" s="105" t="s">
        <v>245</v>
      </c>
      <c r="J9" s="137" t="s">
        <v>252</v>
      </c>
      <c r="K9" s="109" t="s">
        <v>245</v>
      </c>
      <c r="L9" s="109" t="s">
        <v>252</v>
      </c>
      <c r="M9" s="136"/>
      <c r="N9" s="138"/>
    </row>
    <row r="10" spans="1:14">
      <c r="B10" s="30" t="s">
        <v>4</v>
      </c>
      <c r="C10" s="104" t="s">
        <v>257</v>
      </c>
      <c r="D10" s="105" t="s">
        <v>263</v>
      </c>
      <c r="E10" s="109" t="s">
        <v>257</v>
      </c>
      <c r="F10" s="109" t="s">
        <v>263</v>
      </c>
      <c r="G10" s="136"/>
      <c r="H10" s="136"/>
      <c r="I10" s="105" t="s">
        <v>246</v>
      </c>
      <c r="J10" s="137" t="s">
        <v>253</v>
      </c>
      <c r="K10" s="109" t="s">
        <v>246</v>
      </c>
      <c r="L10" s="109" t="s">
        <v>253</v>
      </c>
      <c r="M10" s="136"/>
      <c r="N10" s="138"/>
    </row>
    <row r="11" spans="1:14">
      <c r="B11" s="30" t="s">
        <v>5</v>
      </c>
      <c r="C11" s="104" t="s">
        <v>258</v>
      </c>
      <c r="D11" s="105" t="s">
        <v>264</v>
      </c>
      <c r="E11" s="109" t="s">
        <v>258</v>
      </c>
      <c r="F11" s="109" t="s">
        <v>264</v>
      </c>
      <c r="G11" s="136"/>
      <c r="H11" s="136"/>
      <c r="I11" s="105" t="s">
        <v>247</v>
      </c>
      <c r="J11" s="137">
        <v>12302</v>
      </c>
      <c r="K11" s="109" t="s">
        <v>247</v>
      </c>
      <c r="L11" s="109">
        <v>12302</v>
      </c>
      <c r="M11" s="136"/>
      <c r="N11" s="138"/>
    </row>
    <row r="12" spans="1:14">
      <c r="B12" s="30" t="s">
        <v>6</v>
      </c>
      <c r="C12" s="104" t="s">
        <v>259</v>
      </c>
      <c r="D12" s="105" t="s">
        <v>265</v>
      </c>
      <c r="E12" s="109" t="s">
        <v>259</v>
      </c>
      <c r="F12" s="109" t="s">
        <v>265</v>
      </c>
      <c r="G12" s="136"/>
      <c r="H12" s="136"/>
      <c r="I12" s="105" t="s">
        <v>248</v>
      </c>
      <c r="J12" s="137">
        <v>12312</v>
      </c>
      <c r="K12" s="109" t="s">
        <v>248</v>
      </c>
      <c r="L12" s="109">
        <v>12312</v>
      </c>
      <c r="M12" s="136"/>
      <c r="N12" s="138"/>
    </row>
    <row r="13" spans="1:14">
      <c r="B13" s="30" t="s">
        <v>8</v>
      </c>
      <c r="C13" s="104" t="s">
        <v>260</v>
      </c>
      <c r="D13" s="105" t="s">
        <v>266</v>
      </c>
      <c r="E13" s="109" t="s">
        <v>260</v>
      </c>
      <c r="F13" s="109" t="s">
        <v>266</v>
      </c>
      <c r="G13" s="136"/>
      <c r="H13" s="136"/>
      <c r="I13" s="105" t="s">
        <v>249</v>
      </c>
      <c r="J13" s="137">
        <v>12318</v>
      </c>
      <c r="K13" s="109" t="s">
        <v>249</v>
      </c>
      <c r="L13" s="109">
        <v>12318</v>
      </c>
      <c r="M13" s="136"/>
      <c r="N13" s="138"/>
    </row>
    <row r="14" spans="1:14" ht="16" thickBot="1">
      <c r="B14" s="31" t="s">
        <v>9</v>
      </c>
      <c r="C14" s="112" t="s">
        <v>261</v>
      </c>
      <c r="D14" s="113" t="s">
        <v>55</v>
      </c>
      <c r="E14" s="117" t="s">
        <v>261</v>
      </c>
      <c r="F14" s="117" t="s">
        <v>55</v>
      </c>
      <c r="G14" s="139"/>
      <c r="H14" s="139"/>
      <c r="I14" s="113" t="s">
        <v>250</v>
      </c>
      <c r="J14" s="113" t="s">
        <v>55</v>
      </c>
      <c r="K14" s="117" t="s">
        <v>250</v>
      </c>
      <c r="L14" s="116" t="s">
        <v>55</v>
      </c>
      <c r="M14" s="139"/>
      <c r="N14" s="140"/>
    </row>
    <row r="15" spans="1:14">
      <c r="C15" s="141"/>
      <c r="D15" s="141"/>
      <c r="E15" s="141"/>
      <c r="F15" s="141"/>
    </row>
    <row r="16" spans="1:14">
      <c r="B16" s="32" t="s">
        <v>119</v>
      </c>
      <c r="C16" s="141"/>
      <c r="D16" s="141"/>
      <c r="E16" s="141"/>
    </row>
    <row r="17" spans="2:20">
      <c r="C17" s="141"/>
      <c r="E17" s="141"/>
      <c r="F17" s="141"/>
    </row>
    <row r="18" spans="2:20" ht="16" hidden="1" thickBot="1">
      <c r="B18" s="27" t="s">
        <v>0</v>
      </c>
      <c r="C18" s="33">
        <v>1</v>
      </c>
      <c r="D18" s="33">
        <v>2</v>
      </c>
      <c r="E18" s="33">
        <v>3</v>
      </c>
      <c r="F18" s="33">
        <v>4</v>
      </c>
      <c r="G18" s="28">
        <v>5</v>
      </c>
      <c r="H18" s="28">
        <v>6</v>
      </c>
      <c r="I18" s="28">
        <v>7</v>
      </c>
      <c r="J18" s="28">
        <v>8</v>
      </c>
      <c r="K18" s="28">
        <v>9</v>
      </c>
      <c r="L18" s="28">
        <v>10</v>
      </c>
      <c r="M18" s="28">
        <v>11</v>
      </c>
      <c r="N18" s="29">
        <v>12</v>
      </c>
    </row>
    <row r="19" spans="2:20" hidden="1">
      <c r="B19" s="30"/>
      <c r="C19" s="98" t="s">
        <v>39</v>
      </c>
      <c r="D19" s="99" t="s">
        <v>39</v>
      </c>
      <c r="E19" s="99" t="s">
        <v>39</v>
      </c>
      <c r="F19" s="100" t="s">
        <v>39</v>
      </c>
      <c r="G19" s="99" t="s">
        <v>39</v>
      </c>
      <c r="H19" s="100" t="s">
        <v>39</v>
      </c>
      <c r="I19" s="101" t="s">
        <v>57</v>
      </c>
      <c r="J19" s="102" t="s">
        <v>57</v>
      </c>
      <c r="K19" s="102" t="s">
        <v>57</v>
      </c>
      <c r="L19" s="102" t="s">
        <v>57</v>
      </c>
      <c r="M19" s="102" t="s">
        <v>57</v>
      </c>
      <c r="N19" s="103" t="s">
        <v>57</v>
      </c>
      <c r="P19" s="119" t="str">
        <f>CONCATENATE(E20, "-5b")</f>
        <v>A08-8b-5b</v>
      </c>
      <c r="Q19" s="119" t="str">
        <f>CONCATENATE(F20, "-5b")</f>
        <v>NTC-8b-5b</v>
      </c>
      <c r="S19" s="101" t="s">
        <v>57</v>
      </c>
      <c r="T19" s="103" t="s">
        <v>57</v>
      </c>
    </row>
    <row r="20" spans="2:20" hidden="1">
      <c r="B20" s="30" t="s">
        <v>1</v>
      </c>
      <c r="C20" s="104" t="s">
        <v>120</v>
      </c>
      <c r="D20" s="105" t="s">
        <v>121</v>
      </c>
      <c r="E20" s="105" t="s">
        <v>122</v>
      </c>
      <c r="F20" s="106" t="s">
        <v>123</v>
      </c>
      <c r="G20" s="105" t="s">
        <v>124</v>
      </c>
      <c r="H20" s="106" t="s">
        <v>7</v>
      </c>
      <c r="I20" s="107" t="s">
        <v>120</v>
      </c>
      <c r="J20" s="108" t="s">
        <v>121</v>
      </c>
      <c r="K20" s="109" t="s">
        <v>122</v>
      </c>
      <c r="L20" s="108" t="s">
        <v>123</v>
      </c>
      <c r="M20" s="109" t="s">
        <v>124</v>
      </c>
      <c r="N20" s="110" t="s">
        <v>7</v>
      </c>
      <c r="P20" s="119" t="str">
        <f t="shared" ref="P20:Q27" si="0">CONCATENATE(E21, "-5b")</f>
        <v>B08-8b-5b</v>
      </c>
      <c r="Q20" s="119" t="str">
        <f t="shared" si="0"/>
        <v>A08-8b-5b</v>
      </c>
      <c r="S20" s="142" t="s">
        <v>38</v>
      </c>
      <c r="T20" s="110" t="s">
        <v>7</v>
      </c>
    </row>
    <row r="21" spans="2:20" hidden="1">
      <c r="B21" s="30" t="s">
        <v>2</v>
      </c>
      <c r="C21" s="104" t="s">
        <v>125</v>
      </c>
      <c r="D21" s="105" t="s">
        <v>120</v>
      </c>
      <c r="E21" s="105" t="s">
        <v>126</v>
      </c>
      <c r="F21" s="106" t="s">
        <v>122</v>
      </c>
      <c r="G21" s="105" t="s">
        <v>124</v>
      </c>
      <c r="H21" s="106" t="s">
        <v>124</v>
      </c>
      <c r="I21" s="107" t="s">
        <v>125</v>
      </c>
      <c r="J21" s="109" t="s">
        <v>120</v>
      </c>
      <c r="K21" s="109" t="s">
        <v>126</v>
      </c>
      <c r="L21" s="109" t="s">
        <v>122</v>
      </c>
      <c r="M21" s="109" t="s">
        <v>124</v>
      </c>
      <c r="N21" s="111" t="s">
        <v>124</v>
      </c>
      <c r="P21" s="119" t="str">
        <f t="shared" si="0"/>
        <v>C08-8b-5b</v>
      </c>
      <c r="Q21" s="119" t="str">
        <f t="shared" si="0"/>
        <v>B08-8b-5b</v>
      </c>
      <c r="S21" s="142" t="s">
        <v>40</v>
      </c>
      <c r="T21" s="110" t="s">
        <v>47</v>
      </c>
    </row>
    <row r="22" spans="2:20" hidden="1">
      <c r="B22" s="30" t="s">
        <v>3</v>
      </c>
      <c r="C22" s="104" t="s">
        <v>127</v>
      </c>
      <c r="D22" s="105" t="s">
        <v>125</v>
      </c>
      <c r="E22" s="105" t="s">
        <v>128</v>
      </c>
      <c r="F22" s="106" t="s">
        <v>126</v>
      </c>
      <c r="G22" s="105" t="s">
        <v>124</v>
      </c>
      <c r="H22" s="106" t="s">
        <v>124</v>
      </c>
      <c r="I22" s="107" t="s">
        <v>127</v>
      </c>
      <c r="J22" s="109" t="s">
        <v>125</v>
      </c>
      <c r="K22" s="109" t="s">
        <v>128</v>
      </c>
      <c r="L22" s="109" t="s">
        <v>126</v>
      </c>
      <c r="M22" s="109" t="s">
        <v>124</v>
      </c>
      <c r="N22" s="111" t="s">
        <v>124</v>
      </c>
      <c r="P22" s="119" t="str">
        <f t="shared" si="0"/>
        <v>D08-8b-5b</v>
      </c>
      <c r="Q22" s="119" t="str">
        <f t="shared" si="0"/>
        <v>C08-8b-5b</v>
      </c>
      <c r="S22" s="142" t="s">
        <v>41</v>
      </c>
      <c r="T22" s="110" t="s">
        <v>48</v>
      </c>
    </row>
    <row r="23" spans="2:20" hidden="1">
      <c r="B23" s="30" t="s">
        <v>4</v>
      </c>
      <c r="C23" s="104" t="s">
        <v>129</v>
      </c>
      <c r="D23" s="105" t="s">
        <v>127</v>
      </c>
      <c r="E23" s="105" t="s">
        <v>130</v>
      </c>
      <c r="F23" s="106" t="s">
        <v>128</v>
      </c>
      <c r="G23" s="105" t="s">
        <v>124</v>
      </c>
      <c r="H23" s="106" t="s">
        <v>124</v>
      </c>
      <c r="I23" s="107" t="s">
        <v>129</v>
      </c>
      <c r="J23" s="109" t="s">
        <v>127</v>
      </c>
      <c r="K23" s="109" t="s">
        <v>130</v>
      </c>
      <c r="L23" s="109" t="s">
        <v>128</v>
      </c>
      <c r="M23" s="109" t="s">
        <v>124</v>
      </c>
      <c r="N23" s="111" t="s">
        <v>124</v>
      </c>
      <c r="P23" s="119" t="str">
        <f t="shared" si="0"/>
        <v>E08-8b-5b</v>
      </c>
      <c r="Q23" s="119" t="str">
        <f t="shared" si="0"/>
        <v>D08-8b-5b</v>
      </c>
      <c r="S23" s="142" t="s">
        <v>42</v>
      </c>
      <c r="T23" s="110" t="s">
        <v>49</v>
      </c>
    </row>
    <row r="24" spans="2:20" hidden="1">
      <c r="B24" s="30" t="s">
        <v>5</v>
      </c>
      <c r="C24" s="104" t="s">
        <v>131</v>
      </c>
      <c r="D24" s="105" t="s">
        <v>129</v>
      </c>
      <c r="E24" s="105" t="s">
        <v>132</v>
      </c>
      <c r="F24" s="106" t="s">
        <v>130</v>
      </c>
      <c r="G24" s="105" t="s">
        <v>124</v>
      </c>
      <c r="H24" s="106" t="s">
        <v>124</v>
      </c>
      <c r="I24" s="107" t="s">
        <v>131</v>
      </c>
      <c r="J24" s="109" t="s">
        <v>129</v>
      </c>
      <c r="K24" s="109" t="s">
        <v>132</v>
      </c>
      <c r="L24" s="109" t="s">
        <v>130</v>
      </c>
      <c r="M24" s="109" t="s">
        <v>124</v>
      </c>
      <c r="N24" s="111" t="s">
        <v>124</v>
      </c>
      <c r="P24" s="119" t="str">
        <f t="shared" si="0"/>
        <v>F08-8b-5b</v>
      </c>
      <c r="Q24" s="119" t="str">
        <f t="shared" si="0"/>
        <v>E08-8b-5b</v>
      </c>
      <c r="S24" s="142" t="s">
        <v>43</v>
      </c>
      <c r="T24" s="110" t="s">
        <v>50</v>
      </c>
    </row>
    <row r="25" spans="2:20" hidden="1">
      <c r="B25" s="30" t="s">
        <v>6</v>
      </c>
      <c r="C25" s="104" t="s">
        <v>133</v>
      </c>
      <c r="D25" s="105" t="s">
        <v>131</v>
      </c>
      <c r="E25" s="105" t="s">
        <v>134</v>
      </c>
      <c r="F25" s="106" t="s">
        <v>132</v>
      </c>
      <c r="G25" s="105" t="s">
        <v>124</v>
      </c>
      <c r="H25" s="106" t="s">
        <v>124</v>
      </c>
      <c r="I25" s="107" t="s">
        <v>133</v>
      </c>
      <c r="J25" s="109" t="s">
        <v>131</v>
      </c>
      <c r="K25" s="109" t="s">
        <v>134</v>
      </c>
      <c r="L25" s="109" t="s">
        <v>132</v>
      </c>
      <c r="M25" s="109" t="s">
        <v>124</v>
      </c>
      <c r="N25" s="111" t="s">
        <v>124</v>
      </c>
      <c r="P25" s="119" t="str">
        <f t="shared" si="0"/>
        <v>G08-8b-5b</v>
      </c>
      <c r="Q25" s="119" t="str">
        <f t="shared" si="0"/>
        <v>F08-8b-5b</v>
      </c>
      <c r="S25" s="142" t="s">
        <v>44</v>
      </c>
      <c r="T25" s="110" t="s">
        <v>51</v>
      </c>
    </row>
    <row r="26" spans="2:20" hidden="1">
      <c r="B26" s="30" t="s">
        <v>8</v>
      </c>
      <c r="C26" s="104" t="s">
        <v>135</v>
      </c>
      <c r="D26" s="105" t="s">
        <v>133</v>
      </c>
      <c r="E26" s="105" t="s">
        <v>136</v>
      </c>
      <c r="F26" s="106" t="s">
        <v>134</v>
      </c>
      <c r="G26" s="105" t="s">
        <v>124</v>
      </c>
      <c r="H26" s="106" t="s">
        <v>124</v>
      </c>
      <c r="I26" s="107" t="s">
        <v>135</v>
      </c>
      <c r="J26" s="109" t="s">
        <v>133</v>
      </c>
      <c r="K26" s="109" t="s">
        <v>136</v>
      </c>
      <c r="L26" s="109" t="s">
        <v>134</v>
      </c>
      <c r="M26" s="109" t="s">
        <v>124</v>
      </c>
      <c r="N26" s="111" t="s">
        <v>124</v>
      </c>
      <c r="P26" s="119" t="str">
        <f t="shared" si="0"/>
        <v>H08-8b-5b</v>
      </c>
      <c r="Q26" s="119" t="str">
        <f t="shared" si="0"/>
        <v>Positive Control-8b-5b</v>
      </c>
      <c r="S26" s="142" t="s">
        <v>45</v>
      </c>
      <c r="T26" s="110" t="s">
        <v>52</v>
      </c>
    </row>
    <row r="27" spans="2:20" ht="16" hidden="1" thickBot="1">
      <c r="B27" s="31" t="s">
        <v>9</v>
      </c>
      <c r="C27" s="112" t="s">
        <v>137</v>
      </c>
      <c r="D27" s="113" t="s">
        <v>138</v>
      </c>
      <c r="E27" s="113" t="s">
        <v>139</v>
      </c>
      <c r="F27" s="114" t="s">
        <v>140</v>
      </c>
      <c r="G27" s="113" t="s">
        <v>124</v>
      </c>
      <c r="H27" s="114" t="s">
        <v>55</v>
      </c>
      <c r="I27" s="115" t="s">
        <v>137</v>
      </c>
      <c r="J27" s="116" t="s">
        <v>138</v>
      </c>
      <c r="K27" s="117" t="s">
        <v>139</v>
      </c>
      <c r="L27" s="116" t="s">
        <v>140</v>
      </c>
      <c r="M27" s="117" t="s">
        <v>124</v>
      </c>
      <c r="N27" s="118" t="s">
        <v>55</v>
      </c>
      <c r="P27" s="119" t="str">
        <f t="shared" si="0"/>
        <v>-5b</v>
      </c>
      <c r="Q27" s="119" t="str">
        <f t="shared" si="0"/>
        <v>-5b</v>
      </c>
      <c r="S27" s="143" t="s">
        <v>46</v>
      </c>
      <c r="T27" s="118" t="s">
        <v>55</v>
      </c>
    </row>
    <row r="28" spans="2:20" ht="16" thickBot="1"/>
    <row r="29" spans="2:20" ht="16" thickBot="1">
      <c r="B29" s="120"/>
      <c r="C29" s="28" t="s">
        <v>141</v>
      </c>
      <c r="D29" s="121"/>
      <c r="E29" s="34"/>
      <c r="F29" s="32"/>
      <c r="G29" s="32"/>
      <c r="H29" s="228"/>
      <c r="I29" s="228"/>
      <c r="J29" s="32"/>
      <c r="K29" s="32"/>
      <c r="L29" s="32"/>
      <c r="M29" s="32"/>
      <c r="N29" s="32"/>
    </row>
    <row r="30" spans="2:20">
      <c r="B30" s="27"/>
      <c r="C30" s="34" t="s">
        <v>10</v>
      </c>
      <c r="D30" s="122">
        <v>35</v>
      </c>
      <c r="E30" s="123"/>
      <c r="F30" s="124"/>
      <c r="G30" s="124"/>
      <c r="H30" s="226"/>
      <c r="I30" s="226"/>
      <c r="J30" s="124"/>
      <c r="K30" s="124"/>
      <c r="L30" s="124"/>
      <c r="M30" s="124"/>
      <c r="N30" s="124"/>
    </row>
    <row r="31" spans="2:20">
      <c r="B31" s="35" t="s">
        <v>11</v>
      </c>
      <c r="C31" s="36">
        <v>5</v>
      </c>
      <c r="D31" s="122">
        <f>(C31*$D$30) * 1.1</f>
        <v>192.50000000000003</v>
      </c>
      <c r="E31" s="123"/>
      <c r="F31" s="124"/>
      <c r="G31" s="124"/>
      <c r="H31" s="226"/>
      <c r="I31" s="226"/>
      <c r="J31" s="124"/>
      <c r="K31" s="124"/>
      <c r="L31" s="124"/>
      <c r="M31" s="124"/>
      <c r="N31" s="124"/>
    </row>
    <row r="32" spans="2:20">
      <c r="B32" s="35" t="s">
        <v>12</v>
      </c>
      <c r="C32" s="36">
        <v>2</v>
      </c>
      <c r="D32" s="122">
        <f>(C32*$D$30) * 1.1</f>
        <v>77</v>
      </c>
      <c r="E32" s="123"/>
      <c r="F32" s="124"/>
      <c r="G32" s="124"/>
      <c r="H32" s="225"/>
      <c r="I32" s="225"/>
      <c r="J32" s="124"/>
      <c r="K32" s="124"/>
      <c r="L32" s="124"/>
      <c r="M32" s="124"/>
      <c r="N32" s="124"/>
    </row>
    <row r="33" spans="2:14">
      <c r="B33" s="35" t="s">
        <v>13</v>
      </c>
      <c r="C33" s="36">
        <v>1</v>
      </c>
      <c r="D33" s="122">
        <f>(C33*$D$30) * 1.1</f>
        <v>38.5</v>
      </c>
      <c r="E33" s="123"/>
      <c r="F33" s="124"/>
      <c r="G33" s="124"/>
      <c r="H33" s="226"/>
      <c r="I33" s="226"/>
      <c r="J33" s="124"/>
      <c r="K33" s="124"/>
      <c r="L33" s="32"/>
      <c r="M33" s="32"/>
      <c r="N33" s="32"/>
    </row>
    <row r="34" spans="2:14">
      <c r="B34" s="35" t="s">
        <v>14</v>
      </c>
      <c r="C34" s="36">
        <v>2</v>
      </c>
      <c r="D34" s="122">
        <f>(C34*$D$30) * 1.1</f>
        <v>77</v>
      </c>
      <c r="E34" s="123"/>
      <c r="F34" s="124"/>
      <c r="G34" s="124"/>
      <c r="H34" s="124"/>
      <c r="I34" s="124"/>
      <c r="J34" s="124"/>
      <c r="K34" s="124"/>
      <c r="L34" s="32"/>
      <c r="M34" s="32"/>
      <c r="N34" s="32"/>
    </row>
    <row r="35" spans="2:14">
      <c r="B35" s="35" t="s">
        <v>15</v>
      </c>
      <c r="C35" s="36">
        <v>5</v>
      </c>
      <c r="D35" s="122">
        <f>(C35*$D$30) * 1.1</f>
        <v>192.50000000000003</v>
      </c>
      <c r="E35" s="123"/>
      <c r="F35" s="124"/>
      <c r="G35" s="124"/>
      <c r="H35" s="124"/>
      <c r="I35" s="124"/>
      <c r="J35" s="124"/>
      <c r="K35" s="124"/>
      <c r="L35" s="32"/>
      <c r="M35" s="32"/>
      <c r="N35" s="32"/>
    </row>
    <row r="36" spans="2:14">
      <c r="B36" s="35" t="s">
        <v>17</v>
      </c>
      <c r="C36" s="36">
        <v>5</v>
      </c>
      <c r="D36" s="125"/>
      <c r="E36" s="123"/>
      <c r="F36" s="124"/>
      <c r="G36" s="124"/>
      <c r="H36" s="124"/>
      <c r="I36" s="124"/>
      <c r="J36" s="124"/>
      <c r="K36" s="124"/>
      <c r="L36" s="32"/>
      <c r="M36" s="32"/>
      <c r="N36" s="32"/>
    </row>
    <row r="37" spans="2:14" ht="16" thickBot="1">
      <c r="B37" s="37" t="s">
        <v>16</v>
      </c>
      <c r="C37" s="38">
        <v>20</v>
      </c>
      <c r="D37" s="126">
        <f>SUM(D31:D35)</f>
        <v>577.5</v>
      </c>
      <c r="E37" s="127">
        <f>(D37/8) * 0.95</f>
        <v>68.578125</v>
      </c>
      <c r="F37" s="124"/>
      <c r="G37" s="124"/>
      <c r="H37" s="124"/>
      <c r="I37" s="124"/>
      <c r="J37" s="124"/>
      <c r="K37" s="124"/>
      <c r="L37" s="32"/>
      <c r="M37" s="32"/>
      <c r="N37" s="32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  <pageSetup scale="50" orientation="landscape" horizontalDpi="0" verticalDpi="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K33"/>
  <sheetViews>
    <sheetView zoomScale="143" workbookViewId="0">
      <selection activeCell="A2" sqref="A2:D33"/>
    </sheetView>
  </sheetViews>
  <sheetFormatPr defaultColWidth="10.83203125" defaultRowHeight="15.5"/>
  <cols>
    <col min="1" max="1" width="10.83203125" style="17"/>
    <col min="2" max="2" width="10.83203125" style="64"/>
    <col min="3" max="16384" width="10.83203125" style="17"/>
  </cols>
  <sheetData>
    <row r="1" spans="1:63">
      <c r="A1" t="s">
        <v>35</v>
      </c>
      <c r="B1" s="84" t="s">
        <v>36</v>
      </c>
      <c r="C1" t="s">
        <v>37</v>
      </c>
      <c r="D1" t="s">
        <v>213</v>
      </c>
      <c r="E1" t="s">
        <v>156</v>
      </c>
      <c r="F1" t="s">
        <v>157</v>
      </c>
      <c r="G1" t="s">
        <v>158</v>
      </c>
      <c r="H1" t="s">
        <v>159</v>
      </c>
      <c r="I1" t="s">
        <v>160</v>
      </c>
      <c r="J1" t="s">
        <v>161</v>
      </c>
      <c r="K1" t="s">
        <v>162</v>
      </c>
      <c r="L1" t="s">
        <v>163</v>
      </c>
      <c r="M1" t="s">
        <v>164</v>
      </c>
      <c r="N1" t="s">
        <v>165</v>
      </c>
      <c r="O1" t="s">
        <v>166</v>
      </c>
      <c r="P1" t="s">
        <v>167</v>
      </c>
      <c r="Q1" t="s">
        <v>168</v>
      </c>
      <c r="R1" t="s">
        <v>169</v>
      </c>
      <c r="S1" t="s">
        <v>170</v>
      </c>
      <c r="T1" t="s">
        <v>171</v>
      </c>
      <c r="U1" t="s">
        <v>172</v>
      </c>
      <c r="V1" t="s">
        <v>173</v>
      </c>
      <c r="W1" t="s">
        <v>174</v>
      </c>
      <c r="X1" t="s">
        <v>175</v>
      </c>
      <c r="Y1" t="s">
        <v>176</v>
      </c>
      <c r="Z1" t="s">
        <v>177</v>
      </c>
      <c r="AA1" t="s">
        <v>178</v>
      </c>
      <c r="AB1" t="s">
        <v>179</v>
      </c>
      <c r="AC1" t="s">
        <v>180</v>
      </c>
      <c r="AD1" t="s">
        <v>181</v>
      </c>
      <c r="AE1" t="s">
        <v>182</v>
      </c>
      <c r="AF1" t="s">
        <v>183</v>
      </c>
      <c r="AG1" t="s">
        <v>184</v>
      </c>
      <c r="AH1" t="s">
        <v>185</v>
      </c>
      <c r="AI1" t="s">
        <v>186</v>
      </c>
      <c r="AJ1" t="s">
        <v>187</v>
      </c>
      <c r="AK1" t="s">
        <v>188</v>
      </c>
      <c r="AL1" t="s">
        <v>189</v>
      </c>
      <c r="AM1" t="s">
        <v>190</v>
      </c>
      <c r="AN1" t="s">
        <v>191</v>
      </c>
      <c r="AO1" t="s">
        <v>192</v>
      </c>
      <c r="AP1" t="s">
        <v>193</v>
      </c>
      <c r="AQ1" t="s">
        <v>194</v>
      </c>
      <c r="AR1" t="s">
        <v>195</v>
      </c>
      <c r="AS1" t="s">
        <v>196</v>
      </c>
      <c r="AT1" t="s">
        <v>197</v>
      </c>
      <c r="AU1" t="s">
        <v>198</v>
      </c>
      <c r="AV1" t="s">
        <v>199</v>
      </c>
      <c r="AW1" t="s">
        <v>200</v>
      </c>
      <c r="AX1" t="s">
        <v>201</v>
      </c>
      <c r="AY1" t="s">
        <v>202</v>
      </c>
      <c r="AZ1" t="s">
        <v>203</v>
      </c>
      <c r="BA1" t="s">
        <v>204</v>
      </c>
      <c r="BB1" t="s">
        <v>205</v>
      </c>
      <c r="BC1" t="s">
        <v>206</v>
      </c>
      <c r="BD1" t="s">
        <v>207</v>
      </c>
      <c r="BE1" t="s">
        <v>208</v>
      </c>
      <c r="BF1" t="s">
        <v>209</v>
      </c>
      <c r="BG1"/>
      <c r="BH1"/>
      <c r="BI1" s="73"/>
      <c r="BJ1" s="73"/>
      <c r="BK1" s="73"/>
    </row>
    <row r="2" spans="1:63">
      <c r="A2" t="s">
        <v>114</v>
      </c>
      <c r="B2" s="84">
        <v>12302</v>
      </c>
      <c r="C2" t="s">
        <v>57</v>
      </c>
      <c r="D2">
        <v>215.61047363281199</v>
      </c>
      <c r="E2">
        <f t="shared" ref="E2:E33" si="0">G2*4</f>
        <v>231.30043029785159</v>
      </c>
      <c r="F2">
        <f t="shared" ref="F2:F33" si="1">H2*4</f>
        <v>199.9726409912108</v>
      </c>
      <c r="G2">
        <v>57.825107574462898</v>
      </c>
      <c r="H2">
        <v>49.993160247802699</v>
      </c>
      <c r="I2">
        <v>16256</v>
      </c>
      <c r="J2">
        <v>728</v>
      </c>
      <c r="K2">
        <v>15528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4691.85595703125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5147.0860347538201</v>
      </c>
      <c r="AM2">
        <v>3423.3052792281401</v>
      </c>
      <c r="AN2">
        <v>3500.5021536143699</v>
      </c>
      <c r="AO2"/>
      <c r="AP2"/>
      <c r="AQ2"/>
      <c r="AR2"/>
      <c r="AS2">
        <v>55.902252197265597</v>
      </c>
      <c r="AT2">
        <v>51.906375885009801</v>
      </c>
      <c r="AU2"/>
      <c r="AV2"/>
      <c r="AW2"/>
      <c r="AX2"/>
      <c r="AY2"/>
      <c r="AZ2"/>
      <c r="BA2"/>
      <c r="BB2"/>
      <c r="BC2"/>
      <c r="BD2"/>
      <c r="BE2"/>
      <c r="BF2"/>
    </row>
    <row r="3" spans="1:63">
      <c r="A3" t="s">
        <v>83</v>
      </c>
      <c r="B3" s="84">
        <v>12302</v>
      </c>
      <c r="C3" t="s">
        <v>39</v>
      </c>
      <c r="D3">
        <v>293.73742675781199</v>
      </c>
      <c r="E3">
        <f t="shared" si="0"/>
        <v>311.60958862304682</v>
      </c>
      <c r="F3">
        <f t="shared" si="1"/>
        <v>275.93292236328119</v>
      </c>
      <c r="G3">
        <v>77.902397155761705</v>
      </c>
      <c r="H3">
        <v>68.983230590820298</v>
      </c>
      <c r="I3">
        <v>17220</v>
      </c>
      <c r="J3">
        <v>1042</v>
      </c>
      <c r="K3">
        <v>16178</v>
      </c>
      <c r="L3">
        <v>0</v>
      </c>
      <c r="M3">
        <v>0</v>
      </c>
      <c r="N3">
        <v>0</v>
      </c>
      <c r="O3">
        <v>0</v>
      </c>
      <c r="P3"/>
      <c r="Q3"/>
      <c r="R3"/>
      <c r="S3"/>
      <c r="T3"/>
      <c r="U3"/>
      <c r="V3"/>
      <c r="W3"/>
      <c r="X3">
        <v>6071.33837890625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6961.9127293328602</v>
      </c>
      <c r="AM3">
        <v>5261.5410512244398</v>
      </c>
      <c r="AN3">
        <v>5364.4322991099898</v>
      </c>
      <c r="AO3"/>
      <c r="AP3"/>
      <c r="AQ3"/>
      <c r="AR3"/>
      <c r="AS3">
        <v>75.711845397949205</v>
      </c>
      <c r="AT3">
        <v>71.161270141601605</v>
      </c>
      <c r="AU3"/>
      <c r="AV3"/>
      <c r="AW3"/>
      <c r="AX3"/>
      <c r="AY3"/>
      <c r="AZ3"/>
      <c r="BA3"/>
      <c r="BB3"/>
      <c r="BC3"/>
      <c r="BD3"/>
      <c r="BE3"/>
      <c r="BF3"/>
    </row>
    <row r="4" spans="1:63">
      <c r="A4" t="s">
        <v>115</v>
      </c>
      <c r="B4" s="84">
        <v>12312</v>
      </c>
      <c r="C4" t="s">
        <v>57</v>
      </c>
      <c r="D4">
        <v>356.02226562499999</v>
      </c>
      <c r="E4">
        <f t="shared" si="0"/>
        <v>375.71090698242199</v>
      </c>
      <c r="F4">
        <f t="shared" si="1"/>
        <v>336.41571044921881</v>
      </c>
      <c r="G4">
        <v>93.927726745605497</v>
      </c>
      <c r="H4">
        <v>84.103927612304702</v>
      </c>
      <c r="I4">
        <v>17320</v>
      </c>
      <c r="J4">
        <v>1262</v>
      </c>
      <c r="K4">
        <v>16058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4691.85595703125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5313.3398100887698</v>
      </c>
      <c r="AM4">
        <v>3586.4398525711699</v>
      </c>
      <c r="AN4">
        <v>3712.2682443949102</v>
      </c>
      <c r="AO4"/>
      <c r="AP4"/>
      <c r="AQ4"/>
      <c r="AR4"/>
      <c r="AS4">
        <v>91.514297485351605</v>
      </c>
      <c r="AT4">
        <v>86.502174377441406</v>
      </c>
      <c r="AU4"/>
      <c r="AV4"/>
      <c r="AW4"/>
      <c r="AX4"/>
      <c r="AY4"/>
      <c r="AZ4"/>
      <c r="BA4"/>
      <c r="BB4"/>
      <c r="BC4"/>
      <c r="BD4"/>
      <c r="BE4"/>
      <c r="BF4"/>
    </row>
    <row r="5" spans="1:63">
      <c r="A5" t="s">
        <v>84</v>
      </c>
      <c r="B5" s="84">
        <v>12312</v>
      </c>
      <c r="C5" t="s">
        <v>39</v>
      </c>
      <c r="D5">
        <v>522.92133789062598</v>
      </c>
      <c r="E5">
        <f t="shared" si="0"/>
        <v>547.35882568359204</v>
      </c>
      <c r="F5">
        <f t="shared" si="1"/>
        <v>498.61010742187602</v>
      </c>
      <c r="G5">
        <v>136.83970642089801</v>
      </c>
      <c r="H5">
        <v>124.65252685546901</v>
      </c>
      <c r="I5">
        <v>16830</v>
      </c>
      <c r="J5">
        <v>1770</v>
      </c>
      <c r="K5">
        <v>15060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6071.33837890625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6955.9577523614098</v>
      </c>
      <c r="AM5">
        <v>5302.4571895361296</v>
      </c>
      <c r="AN5">
        <v>5476.3547531844397</v>
      </c>
      <c r="AO5"/>
      <c r="AP5"/>
      <c r="AQ5"/>
      <c r="AR5"/>
      <c r="AS5">
        <v>133.84339904785199</v>
      </c>
      <c r="AT5">
        <v>127.62548828125</v>
      </c>
      <c r="AU5"/>
      <c r="AV5"/>
      <c r="AW5"/>
      <c r="AX5"/>
      <c r="AY5"/>
      <c r="AZ5"/>
      <c r="BA5"/>
      <c r="BB5"/>
      <c r="BC5"/>
      <c r="BD5"/>
      <c r="BE5"/>
      <c r="BF5"/>
    </row>
    <row r="6" spans="1:63">
      <c r="A6" t="s">
        <v>116</v>
      </c>
      <c r="B6" s="84">
        <v>12318</v>
      </c>
      <c r="C6" t="s">
        <v>57</v>
      </c>
      <c r="D6">
        <v>376.46950683593798</v>
      </c>
      <c r="E6">
        <f t="shared" si="0"/>
        <v>396.65292358398438</v>
      </c>
      <c r="F6">
        <f t="shared" si="1"/>
        <v>356.37231445312523</v>
      </c>
      <c r="G6">
        <v>99.163230895996094</v>
      </c>
      <c r="H6">
        <v>89.093078613281307</v>
      </c>
      <c r="I6">
        <v>17468</v>
      </c>
      <c r="J6">
        <v>1343</v>
      </c>
      <c r="K6">
        <v>16125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4691.85595703125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5295.4738774984899</v>
      </c>
      <c r="AM6">
        <v>3587.6166804596701</v>
      </c>
      <c r="AN6">
        <v>3718.9226236485301</v>
      </c>
      <c r="AO6"/>
      <c r="AP6"/>
      <c r="AQ6"/>
      <c r="AR6"/>
      <c r="AS6">
        <v>96.689094543457003</v>
      </c>
      <c r="AT6">
        <v>91.551277160644503</v>
      </c>
      <c r="AU6"/>
      <c r="AV6"/>
      <c r="AW6"/>
      <c r="AX6"/>
      <c r="AY6"/>
      <c r="AZ6"/>
      <c r="BA6"/>
      <c r="BB6"/>
      <c r="BC6"/>
      <c r="BD6"/>
      <c r="BE6"/>
      <c r="BF6"/>
    </row>
    <row r="7" spans="1:63">
      <c r="A7" t="s">
        <v>85</v>
      </c>
      <c r="B7" s="84">
        <v>12318</v>
      </c>
      <c r="C7" t="s">
        <v>39</v>
      </c>
      <c r="D7">
        <v>497.29023437500001</v>
      </c>
      <c r="E7">
        <f t="shared" si="0"/>
        <v>520.25427246093602</v>
      </c>
      <c r="F7">
        <f t="shared" si="1"/>
        <v>474.43771362304801</v>
      </c>
      <c r="G7">
        <v>130.06356811523401</v>
      </c>
      <c r="H7">
        <v>118.609428405762</v>
      </c>
      <c r="I7">
        <v>18069</v>
      </c>
      <c r="J7">
        <v>1812</v>
      </c>
      <c r="K7">
        <v>16257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6071.33837890625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6984.7115667145199</v>
      </c>
      <c r="AM7">
        <v>5355.5707603839901</v>
      </c>
      <c r="AN7">
        <v>5518.9446682411399</v>
      </c>
      <c r="AO7"/>
      <c r="AP7"/>
      <c r="AQ7"/>
      <c r="AR7"/>
      <c r="AS7">
        <v>127.24814605712901</v>
      </c>
      <c r="AT7">
        <v>121.40422821044901</v>
      </c>
      <c r="AU7"/>
      <c r="AV7"/>
      <c r="AW7"/>
      <c r="AX7"/>
      <c r="AY7"/>
      <c r="AZ7"/>
      <c r="BA7"/>
      <c r="BB7"/>
      <c r="BC7"/>
      <c r="BD7"/>
      <c r="BE7"/>
      <c r="BF7"/>
    </row>
    <row r="8" spans="1:63">
      <c r="A8" t="s">
        <v>86</v>
      </c>
      <c r="B8" s="84" t="s">
        <v>243</v>
      </c>
      <c r="C8" t="s">
        <v>57</v>
      </c>
      <c r="D8">
        <v>95.743127441406202</v>
      </c>
      <c r="E8">
        <f t="shared" si="0"/>
        <v>105.9767227172852</v>
      </c>
      <c r="F8">
        <f t="shared" si="1"/>
        <v>85.53173828125</v>
      </c>
      <c r="G8">
        <v>26.4941806793213</v>
      </c>
      <c r="H8">
        <v>21.3829345703125</v>
      </c>
      <c r="I8">
        <v>16733</v>
      </c>
      <c r="J8">
        <v>337</v>
      </c>
      <c r="K8">
        <v>16396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4691.85595703125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5461.22330246198</v>
      </c>
      <c r="AM8">
        <v>3554.9792731518501</v>
      </c>
      <c r="AN8">
        <v>3593.37072942852</v>
      </c>
      <c r="AO8"/>
      <c r="AP8"/>
      <c r="AQ8"/>
      <c r="AR8"/>
      <c r="AS8">
        <v>25.240392684936499</v>
      </c>
      <c r="AT8">
        <v>22.632616043090799</v>
      </c>
      <c r="AU8"/>
      <c r="AV8"/>
      <c r="AW8"/>
      <c r="AX8"/>
      <c r="AY8"/>
      <c r="AZ8"/>
      <c r="BA8"/>
      <c r="BB8"/>
      <c r="BC8"/>
      <c r="BD8"/>
      <c r="BE8"/>
      <c r="BF8"/>
    </row>
    <row r="9" spans="1:63">
      <c r="A9" t="s">
        <v>72</v>
      </c>
      <c r="B9" s="84" t="s">
        <v>243</v>
      </c>
      <c r="C9" t="s">
        <v>39</v>
      </c>
      <c r="D9">
        <v>139.21457519531259</v>
      </c>
      <c r="E9">
        <f t="shared" si="0"/>
        <v>151.38488769531239</v>
      </c>
      <c r="F9">
        <f t="shared" si="1"/>
        <v>127.0756149291992</v>
      </c>
      <c r="G9">
        <v>37.846221923828097</v>
      </c>
      <c r="H9">
        <v>31.768903732299801</v>
      </c>
      <c r="I9">
        <v>17290</v>
      </c>
      <c r="J9">
        <v>504</v>
      </c>
      <c r="K9">
        <v>16786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6071.33837890625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6944.15575493707</v>
      </c>
      <c r="AM9">
        <v>5259.5569550146001</v>
      </c>
      <c r="AN9">
        <v>5308.6626690204303</v>
      </c>
      <c r="AO9"/>
      <c r="AP9"/>
      <c r="AQ9"/>
      <c r="AR9"/>
      <c r="AS9">
        <v>36.354995727539098</v>
      </c>
      <c r="AT9">
        <v>33.254325866699197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63">
      <c r="A10" t="s">
        <v>87</v>
      </c>
      <c r="B10" s="84" t="s">
        <v>244</v>
      </c>
      <c r="C10" t="s">
        <v>57</v>
      </c>
      <c r="D10">
        <v>102.82236328125001</v>
      </c>
      <c r="E10">
        <f t="shared" si="0"/>
        <v>113.1316452026368</v>
      </c>
      <c r="F10">
        <f t="shared" si="1"/>
        <v>92.535614013672003</v>
      </c>
      <c r="G10">
        <v>28.282911300659201</v>
      </c>
      <c r="H10">
        <v>23.133903503418001</v>
      </c>
      <c r="I10">
        <v>17721</v>
      </c>
      <c r="J10">
        <v>383</v>
      </c>
      <c r="K10">
        <v>17338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4691.85595703125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5388.50745808176</v>
      </c>
      <c r="AM10">
        <v>3517.2995194155601</v>
      </c>
      <c r="AN10">
        <v>3557.7415170742202</v>
      </c>
      <c r="AO10"/>
      <c r="AP10"/>
      <c r="AQ10"/>
      <c r="AR10"/>
      <c r="AS10">
        <v>27.0198459625244</v>
      </c>
      <c r="AT10">
        <v>24.3928031921387</v>
      </c>
      <c r="AU10"/>
      <c r="AV10"/>
      <c r="AW10"/>
      <c r="AX10"/>
      <c r="AY10"/>
      <c r="AZ10"/>
      <c r="BA10"/>
      <c r="BB10"/>
      <c r="BC10"/>
      <c r="BD10"/>
      <c r="BE10"/>
      <c r="BF10"/>
    </row>
    <row r="11" spans="1:63">
      <c r="A11" t="s">
        <v>73</v>
      </c>
      <c r="B11" s="84" t="s">
        <v>244</v>
      </c>
      <c r="C11" t="s">
        <v>39</v>
      </c>
      <c r="D11">
        <v>144.36195068359379</v>
      </c>
      <c r="E11">
        <f t="shared" si="0"/>
        <v>156.35589599609361</v>
      </c>
      <c r="F11">
        <f t="shared" si="1"/>
        <v>132.39849853515639</v>
      </c>
      <c r="G11">
        <v>39.088973999023402</v>
      </c>
      <c r="H11">
        <v>33.099624633789098</v>
      </c>
      <c r="I11">
        <v>18470</v>
      </c>
      <c r="J11">
        <v>558</v>
      </c>
      <c r="K11">
        <v>17912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6071.33837890625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6914.7459318646397</v>
      </c>
      <c r="AM11">
        <v>5212.3773898575801</v>
      </c>
      <c r="AN11">
        <v>5263.8079067195004</v>
      </c>
      <c r="AO11"/>
      <c r="AP11"/>
      <c r="AQ11"/>
      <c r="AR11"/>
      <c r="AS11">
        <v>37.619373321533203</v>
      </c>
      <c r="AT11">
        <v>34.563587188720703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63">
      <c r="A12" t="s">
        <v>88</v>
      </c>
      <c r="B12" s="84" t="s">
        <v>245</v>
      </c>
      <c r="C12" t="s">
        <v>57</v>
      </c>
      <c r="D12">
        <v>181.93447265624999</v>
      </c>
      <c r="E12">
        <f t="shared" si="0"/>
        <v>195.52029418945321</v>
      </c>
      <c r="F12">
        <f t="shared" si="1"/>
        <v>168.3877716064452</v>
      </c>
      <c r="G12">
        <v>48.880073547363303</v>
      </c>
      <c r="H12">
        <v>42.0969429016113</v>
      </c>
      <c r="I12">
        <v>18221</v>
      </c>
      <c r="J12">
        <v>691</v>
      </c>
      <c r="K12">
        <v>17530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4691.85595703125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5393.5126197031004</v>
      </c>
      <c r="AM12">
        <v>3585.9425147431398</v>
      </c>
      <c r="AN12">
        <v>3654.4914935328502</v>
      </c>
      <c r="AO12"/>
      <c r="AP12"/>
      <c r="AQ12"/>
      <c r="AR12"/>
      <c r="AS12">
        <v>47.215278625488303</v>
      </c>
      <c r="AT12">
        <v>43.754501342773402</v>
      </c>
      <c r="AU12"/>
      <c r="AV12"/>
      <c r="AW12"/>
      <c r="AX12"/>
      <c r="AY12"/>
      <c r="AZ12"/>
      <c r="BA12"/>
      <c r="BB12"/>
      <c r="BC12"/>
      <c r="BD12"/>
      <c r="BE12"/>
      <c r="BF12"/>
    </row>
    <row r="13" spans="1:63">
      <c r="A13" t="s">
        <v>74</v>
      </c>
      <c r="B13" s="84" t="s">
        <v>245</v>
      </c>
      <c r="C13" t="s">
        <v>39</v>
      </c>
      <c r="D13">
        <v>225.56684570312601</v>
      </c>
      <c r="E13">
        <f t="shared" si="0"/>
        <v>240.89312744140639</v>
      </c>
      <c r="F13">
        <f t="shared" si="1"/>
        <v>210.29032897949199</v>
      </c>
      <c r="G13">
        <v>60.223281860351598</v>
      </c>
      <c r="H13">
        <v>52.572582244872997</v>
      </c>
      <c r="I13">
        <v>17841</v>
      </c>
      <c r="J13">
        <v>835</v>
      </c>
      <c r="K13">
        <v>17006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6071.33837890625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6885.7149835095397</v>
      </c>
      <c r="AM13">
        <v>5242.5035612143802</v>
      </c>
      <c r="AN13">
        <v>5319.4096504255504</v>
      </c>
      <c r="AO13"/>
      <c r="AP13"/>
      <c r="AQ13"/>
      <c r="AR13"/>
      <c r="AS13">
        <v>58.345035552978501</v>
      </c>
      <c r="AT13">
        <v>54.441627502441399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63">
      <c r="A14" t="s">
        <v>89</v>
      </c>
      <c r="B14" s="84" t="s">
        <v>246</v>
      </c>
      <c r="C14" t="s">
        <v>57</v>
      </c>
      <c r="D14">
        <v>199.8465087890626</v>
      </c>
      <c r="E14">
        <f t="shared" si="0"/>
        <v>213.8576660156252</v>
      </c>
      <c r="F14">
        <f t="shared" si="1"/>
        <v>185.87698364257801</v>
      </c>
      <c r="G14">
        <v>53.4644165039063</v>
      </c>
      <c r="H14">
        <v>46.469245910644503</v>
      </c>
      <c r="I14">
        <v>18856</v>
      </c>
      <c r="J14">
        <v>784</v>
      </c>
      <c r="K14">
        <v>18072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4691.85595703125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5434.6472653758801</v>
      </c>
      <c r="AM14">
        <v>3624.8224929059802</v>
      </c>
      <c r="AN14">
        <v>3700.07188947028</v>
      </c>
      <c r="AO14"/>
      <c r="AP14"/>
      <c r="AQ14"/>
      <c r="AR14"/>
      <c r="AS14">
        <v>51.747463226318402</v>
      </c>
      <c r="AT14">
        <v>48.178504943847699</v>
      </c>
      <c r="AU14"/>
      <c r="AV14"/>
      <c r="AW14"/>
      <c r="AX14"/>
      <c r="AY14"/>
      <c r="AZ14"/>
      <c r="BA14"/>
      <c r="BB14"/>
      <c r="BC14"/>
      <c r="BD14"/>
      <c r="BE14"/>
      <c r="BF14"/>
    </row>
    <row r="15" spans="1:63">
      <c r="A15" t="s">
        <v>75</v>
      </c>
      <c r="B15" s="84" t="s">
        <v>246</v>
      </c>
      <c r="C15" t="s">
        <v>39</v>
      </c>
      <c r="D15">
        <v>286.31164550781199</v>
      </c>
      <c r="E15">
        <f t="shared" si="0"/>
        <v>304.04934692382801</v>
      </c>
      <c r="F15">
        <f t="shared" si="1"/>
        <v>268.64056396484358</v>
      </c>
      <c r="G15">
        <v>76.012336730957003</v>
      </c>
      <c r="H15">
        <v>67.160140991210895</v>
      </c>
      <c r="I15">
        <v>17026</v>
      </c>
      <c r="J15">
        <v>1005</v>
      </c>
      <c r="K15">
        <v>16021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6071.33837890625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6972.16292074782</v>
      </c>
      <c r="AM15">
        <v>5334.0382955927498</v>
      </c>
      <c r="AN15">
        <v>5430.7324837920296</v>
      </c>
      <c r="AO15"/>
      <c r="AP15"/>
      <c r="AQ15"/>
      <c r="AR15"/>
      <c r="AS15">
        <v>73.838287353515597</v>
      </c>
      <c r="AT15">
        <v>69.321876525878906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63">
      <c r="A16" t="s">
        <v>90</v>
      </c>
      <c r="B16" s="84" t="s">
        <v>247</v>
      </c>
      <c r="C16" t="s">
        <v>57</v>
      </c>
      <c r="D16">
        <v>133.40069580078119</v>
      </c>
      <c r="E16">
        <f t="shared" si="0"/>
        <v>145.03901672363281</v>
      </c>
      <c r="F16">
        <f t="shared" si="1"/>
        <v>121.7910919189452</v>
      </c>
      <c r="G16">
        <v>36.259754180908203</v>
      </c>
      <c r="H16">
        <v>30.4477729797363</v>
      </c>
      <c r="I16">
        <v>18104</v>
      </c>
      <c r="J16">
        <v>506</v>
      </c>
      <c r="K16">
        <v>17598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4691.85595703125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5384.3286084563397</v>
      </c>
      <c r="AM16">
        <v>3574.7444421451901</v>
      </c>
      <c r="AN16">
        <v>3625.3216399000198</v>
      </c>
      <c r="AO16"/>
      <c r="AP16"/>
      <c r="AQ16"/>
      <c r="AR16"/>
      <c r="AS16">
        <v>34.833755493164098</v>
      </c>
      <c r="AT16">
        <v>31.868461608886701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>
      <c r="A17" t="s">
        <v>76</v>
      </c>
      <c r="B17" s="84" t="s">
        <v>247</v>
      </c>
      <c r="C17" t="s">
        <v>39</v>
      </c>
      <c r="D17">
        <v>192.36567382812501</v>
      </c>
      <c r="E17">
        <f t="shared" si="0"/>
        <v>206.7525939941408</v>
      </c>
      <c r="F17">
        <f t="shared" si="1"/>
        <v>178.02259826660159</v>
      </c>
      <c r="G17">
        <v>51.688148498535199</v>
      </c>
      <c r="H17">
        <v>44.505649566650398</v>
      </c>
      <c r="I17">
        <v>17202</v>
      </c>
      <c r="J17">
        <v>689</v>
      </c>
      <c r="K17">
        <v>16513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6071.33837890625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7053.5952190958396</v>
      </c>
      <c r="AM17">
        <v>5342.7377374076495</v>
      </c>
      <c r="AN17">
        <v>5411.2635370172002</v>
      </c>
      <c r="AO17"/>
      <c r="AP17"/>
      <c r="AQ17"/>
      <c r="AR17"/>
      <c r="AS17">
        <v>49.925113677978501</v>
      </c>
      <c r="AT17">
        <v>46.260581970214801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>
      <c r="A18" t="s">
        <v>91</v>
      </c>
      <c r="B18" s="84" t="s">
        <v>248</v>
      </c>
      <c r="C18" t="s">
        <v>57</v>
      </c>
      <c r="D18">
        <v>130.25079345703119</v>
      </c>
      <c r="E18">
        <f t="shared" si="0"/>
        <v>142.5929412841796</v>
      </c>
      <c r="F18">
        <f t="shared" si="1"/>
        <v>117.94091796875</v>
      </c>
      <c r="G18">
        <v>35.648235321044901</v>
      </c>
      <c r="H18">
        <v>29.4852294921875</v>
      </c>
      <c r="I18">
        <v>15715</v>
      </c>
      <c r="J18">
        <v>429</v>
      </c>
      <c r="K18">
        <v>15286</v>
      </c>
      <c r="L18">
        <v>0</v>
      </c>
      <c r="M18">
        <v>0</v>
      </c>
      <c r="N18">
        <v>0</v>
      </c>
      <c r="O18">
        <v>0</v>
      </c>
      <c r="P18"/>
      <c r="Q18"/>
      <c r="R18"/>
      <c r="S18"/>
      <c r="T18"/>
      <c r="U18"/>
      <c r="V18"/>
      <c r="W18"/>
      <c r="X18">
        <v>4691.85595703125</v>
      </c>
      <c r="Y18"/>
      <c r="Z18"/>
      <c r="AA18"/>
      <c r="AB18"/>
      <c r="AC18"/>
      <c r="AD18"/>
      <c r="AE18"/>
      <c r="AF18"/>
      <c r="AG18"/>
      <c r="AH18"/>
      <c r="AI18"/>
      <c r="AJ18"/>
      <c r="AK18"/>
      <c r="AL18">
        <v>5451.4203054432501</v>
      </c>
      <c r="AM18">
        <v>3618.5539549663199</v>
      </c>
      <c r="AN18">
        <v>3668.58893201721</v>
      </c>
      <c r="AO18"/>
      <c r="AP18"/>
      <c r="AQ18"/>
      <c r="AR18"/>
      <c r="AS18">
        <v>34.135940551757798</v>
      </c>
      <c r="AT18">
        <v>30.9915561676025</v>
      </c>
      <c r="AU18"/>
      <c r="AV18"/>
      <c r="AW18"/>
      <c r="AX18"/>
      <c r="AY18"/>
      <c r="AZ18"/>
      <c r="BA18"/>
      <c r="BB18"/>
      <c r="BC18"/>
      <c r="BD18"/>
      <c r="BE18"/>
      <c r="BF18"/>
    </row>
    <row r="19" spans="1:58">
      <c r="A19" t="s">
        <v>77</v>
      </c>
      <c r="B19" s="84" t="s">
        <v>248</v>
      </c>
      <c r="C19" t="s">
        <v>39</v>
      </c>
      <c r="D19">
        <v>171.423828125</v>
      </c>
      <c r="E19">
        <f t="shared" si="0"/>
        <v>185.19590759277361</v>
      </c>
      <c r="F19">
        <f t="shared" si="1"/>
        <v>157.69194030761719</v>
      </c>
      <c r="G19">
        <v>46.298976898193402</v>
      </c>
      <c r="H19">
        <v>39.422985076904297</v>
      </c>
      <c r="I19">
        <v>16689</v>
      </c>
      <c r="J19">
        <v>597</v>
      </c>
      <c r="K19">
        <v>16092</v>
      </c>
      <c r="L19">
        <v>0</v>
      </c>
      <c r="M19">
        <v>0</v>
      </c>
      <c r="N19">
        <v>0</v>
      </c>
      <c r="O19">
        <v>0</v>
      </c>
      <c r="P19"/>
      <c r="Q19"/>
      <c r="R19"/>
      <c r="S19"/>
      <c r="T19"/>
      <c r="U19"/>
      <c r="V19"/>
      <c r="W19"/>
      <c r="X19">
        <v>6071.33837890625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7022.50979752277</v>
      </c>
      <c r="AM19">
        <v>5328.5559309604496</v>
      </c>
      <c r="AN19">
        <v>5389.1521595144304</v>
      </c>
      <c r="AO19"/>
      <c r="AP19"/>
      <c r="AQ19"/>
      <c r="AR19"/>
      <c r="AS19">
        <v>44.611343383789098</v>
      </c>
      <c r="AT19">
        <v>41.103191375732401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>
      <c r="A20" t="s">
        <v>92</v>
      </c>
      <c r="B20" s="84" t="s">
        <v>249</v>
      </c>
      <c r="C20" t="s">
        <v>57</v>
      </c>
      <c r="D20">
        <v>247.16904296875001</v>
      </c>
      <c r="E20">
        <f t="shared" si="0"/>
        <v>263.07498168945318</v>
      </c>
      <c r="F20">
        <f t="shared" si="1"/>
        <v>231.31669616699199</v>
      </c>
      <c r="G20">
        <v>65.768745422363295</v>
      </c>
      <c r="H20">
        <v>57.829174041747997</v>
      </c>
      <c r="I20">
        <v>18195</v>
      </c>
      <c r="J20">
        <v>931</v>
      </c>
      <c r="K20">
        <v>17264</v>
      </c>
      <c r="L20">
        <v>0</v>
      </c>
      <c r="M20">
        <v>0</v>
      </c>
      <c r="N20">
        <v>0</v>
      </c>
      <c r="O20">
        <v>0</v>
      </c>
      <c r="P20"/>
      <c r="Q20"/>
      <c r="R20"/>
      <c r="S20"/>
      <c r="T20"/>
      <c r="U20"/>
      <c r="V20"/>
      <c r="W20"/>
      <c r="X20">
        <v>4691.85595703125</v>
      </c>
      <c r="Y20"/>
      <c r="Z20"/>
      <c r="AA20"/>
      <c r="AB20"/>
      <c r="AC20"/>
      <c r="AD20"/>
      <c r="AE20"/>
      <c r="AF20"/>
      <c r="AG20"/>
      <c r="AH20"/>
      <c r="AI20"/>
      <c r="AJ20"/>
      <c r="AK20"/>
      <c r="AL20">
        <v>5404.8265426750504</v>
      </c>
      <c r="AM20">
        <v>3637.4699756526902</v>
      </c>
      <c r="AN20">
        <v>3727.9019055179001</v>
      </c>
      <c r="AO20"/>
      <c r="AP20"/>
      <c r="AQ20"/>
      <c r="AR20"/>
      <c r="AS20">
        <v>63.8193969726563</v>
      </c>
      <c r="AT20">
        <v>59.768608093261697</v>
      </c>
      <c r="AU20"/>
      <c r="AV20"/>
      <c r="AW20"/>
      <c r="AX20"/>
      <c r="AY20"/>
      <c r="AZ20"/>
      <c r="BA20"/>
      <c r="BB20"/>
      <c r="BC20"/>
      <c r="BD20"/>
      <c r="BE20"/>
      <c r="BF20"/>
    </row>
    <row r="21" spans="1:58">
      <c r="A21" t="s">
        <v>78</v>
      </c>
      <c r="B21" s="84" t="s">
        <v>249</v>
      </c>
      <c r="C21" t="s">
        <v>39</v>
      </c>
      <c r="D21">
        <v>362.70666503906199</v>
      </c>
      <c r="E21">
        <f t="shared" si="0"/>
        <v>382.87835693359358</v>
      </c>
      <c r="F21">
        <f t="shared" si="1"/>
        <v>342.62109375</v>
      </c>
      <c r="G21">
        <v>95.719589233398395</v>
      </c>
      <c r="H21">
        <v>85.6552734375</v>
      </c>
      <c r="I21">
        <v>16824</v>
      </c>
      <c r="J21">
        <v>1248</v>
      </c>
      <c r="K21">
        <v>15576</v>
      </c>
      <c r="L21">
        <v>0</v>
      </c>
      <c r="M21">
        <v>0</v>
      </c>
      <c r="N21">
        <v>0</v>
      </c>
      <c r="O21">
        <v>0</v>
      </c>
      <c r="P21"/>
      <c r="Q21"/>
      <c r="R21"/>
      <c r="S21"/>
      <c r="T21"/>
      <c r="U21"/>
      <c r="V21"/>
      <c r="W21"/>
      <c r="X21">
        <v>6071.33837890625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6870.9790782439404</v>
      </c>
      <c r="AM21">
        <v>5268.7208564652501</v>
      </c>
      <c r="AN21">
        <v>5387.5759599352696</v>
      </c>
      <c r="AO21"/>
      <c r="AP21"/>
      <c r="AQ21"/>
      <c r="AR21"/>
      <c r="AS21">
        <v>93.246887207031307</v>
      </c>
      <c r="AT21">
        <v>88.112052917480497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>
      <c r="A22" t="s">
        <v>93</v>
      </c>
      <c r="B22" s="84" t="s">
        <v>250</v>
      </c>
      <c r="C22" t="s">
        <v>57</v>
      </c>
      <c r="D22">
        <v>185.32319335937501</v>
      </c>
      <c r="E22">
        <f t="shared" si="0"/>
        <v>198.86167907714841</v>
      </c>
      <c r="F22">
        <f t="shared" si="1"/>
        <v>171.82354736328119</v>
      </c>
      <c r="G22">
        <v>49.715419769287102</v>
      </c>
      <c r="H22">
        <v>42.955886840820298</v>
      </c>
      <c r="I22">
        <v>18697</v>
      </c>
      <c r="J22">
        <v>722</v>
      </c>
      <c r="K22">
        <v>17975</v>
      </c>
      <c r="L22">
        <v>0</v>
      </c>
      <c r="M22">
        <v>0</v>
      </c>
      <c r="N22">
        <v>0</v>
      </c>
      <c r="O22">
        <v>0</v>
      </c>
      <c r="P22"/>
      <c r="Q22"/>
      <c r="R22"/>
      <c r="S22"/>
      <c r="T22"/>
      <c r="U22"/>
      <c r="V22"/>
      <c r="W22"/>
      <c r="X22">
        <v>4691.85595703125</v>
      </c>
      <c r="Y22"/>
      <c r="Z22"/>
      <c r="AA22"/>
      <c r="AB22"/>
      <c r="AC22"/>
      <c r="AD22"/>
      <c r="AE22"/>
      <c r="AF22"/>
      <c r="AG22"/>
      <c r="AH22"/>
      <c r="AI22"/>
      <c r="AJ22"/>
      <c r="AK22"/>
      <c r="AL22">
        <v>5275.8012363930502</v>
      </c>
      <c r="AM22">
        <v>3503.5379931436901</v>
      </c>
      <c r="AN22">
        <v>3571.9753928134701</v>
      </c>
      <c r="AO22"/>
      <c r="AP22"/>
      <c r="AQ22"/>
      <c r="AR22"/>
      <c r="AS22">
        <v>48.056427001953097</v>
      </c>
      <c r="AT22">
        <v>44.607696533203097</v>
      </c>
      <c r="AU22"/>
      <c r="AV22"/>
      <c r="AW22"/>
      <c r="AX22"/>
      <c r="AY22"/>
      <c r="AZ22"/>
      <c r="BA22"/>
      <c r="BB22"/>
      <c r="BC22"/>
      <c r="BD22"/>
      <c r="BE22"/>
      <c r="BF22"/>
    </row>
    <row r="23" spans="1:58">
      <c r="A23" t="s">
        <v>79</v>
      </c>
      <c r="B23" s="84" t="s">
        <v>250</v>
      </c>
      <c r="C23" t="s">
        <v>39</v>
      </c>
      <c r="D23">
        <v>254.43398437499999</v>
      </c>
      <c r="E23">
        <f t="shared" si="0"/>
        <v>270.32818603515642</v>
      </c>
      <c r="F23">
        <f t="shared" si="1"/>
        <v>238.5932769775392</v>
      </c>
      <c r="G23">
        <v>67.582046508789105</v>
      </c>
      <c r="H23">
        <v>59.648319244384801</v>
      </c>
      <c r="I23">
        <v>18772</v>
      </c>
      <c r="J23">
        <v>988</v>
      </c>
      <c r="K23">
        <v>17784</v>
      </c>
      <c r="L23">
        <v>0</v>
      </c>
      <c r="M23">
        <v>0</v>
      </c>
      <c r="N23">
        <v>0</v>
      </c>
      <c r="O23">
        <v>0</v>
      </c>
      <c r="P23"/>
      <c r="Q23"/>
      <c r="R23"/>
      <c r="S23"/>
      <c r="T23"/>
      <c r="U23"/>
      <c r="V23"/>
      <c r="W23"/>
      <c r="X23">
        <v>6071.33837890625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6647.2365554624203</v>
      </c>
      <c r="AM23">
        <v>5019.64347396624</v>
      </c>
      <c r="AN23">
        <v>5105.3062677292301</v>
      </c>
      <c r="AO23"/>
      <c r="AP23"/>
      <c r="AQ23"/>
      <c r="AR23"/>
      <c r="AS23">
        <v>65.634140014648395</v>
      </c>
      <c r="AT23">
        <v>61.586330413818402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>
      <c r="A24" t="s">
        <v>111</v>
      </c>
      <c r="B24" s="84" t="s">
        <v>251</v>
      </c>
      <c r="C24" t="s">
        <v>57</v>
      </c>
      <c r="D24">
        <v>180.59364013671879</v>
      </c>
      <c r="E24">
        <f t="shared" si="0"/>
        <v>194.5308532714844</v>
      </c>
      <c r="F24">
        <f t="shared" si="1"/>
        <v>166.69757080078119</v>
      </c>
      <c r="G24">
        <v>48.632713317871101</v>
      </c>
      <c r="H24">
        <v>41.674392700195298</v>
      </c>
      <c r="I24">
        <v>17185</v>
      </c>
      <c r="J24">
        <v>647</v>
      </c>
      <c r="K24">
        <v>16538</v>
      </c>
      <c r="L24">
        <v>0</v>
      </c>
      <c r="M24">
        <v>0</v>
      </c>
      <c r="N24">
        <v>0</v>
      </c>
      <c r="O24">
        <v>0</v>
      </c>
      <c r="P24"/>
      <c r="Q24"/>
      <c r="R24"/>
      <c r="S24"/>
      <c r="T24"/>
      <c r="U24"/>
      <c r="V24"/>
      <c r="W24"/>
      <c r="X24">
        <v>4691.85595703125</v>
      </c>
      <c r="Y24"/>
      <c r="Z24"/>
      <c r="AA24"/>
      <c r="AB24"/>
      <c r="AC24"/>
      <c r="AD24"/>
      <c r="AE24"/>
      <c r="AF24"/>
      <c r="AG24"/>
      <c r="AH24"/>
      <c r="AI24"/>
      <c r="AJ24"/>
      <c r="AK24"/>
      <c r="AL24">
        <v>5174.3073326712201</v>
      </c>
      <c r="AM24">
        <v>3457.52794443219</v>
      </c>
      <c r="AN24">
        <v>3522.1631649262699</v>
      </c>
      <c r="AO24"/>
      <c r="AP24"/>
      <c r="AQ24"/>
      <c r="AR24"/>
      <c r="AS24">
        <v>46.924827575683601</v>
      </c>
      <c r="AT24">
        <v>43.374668121337898</v>
      </c>
      <c r="AU24"/>
      <c r="AV24"/>
      <c r="AW24"/>
      <c r="AX24"/>
      <c r="AY24"/>
      <c r="AZ24"/>
      <c r="BA24"/>
      <c r="BB24"/>
      <c r="BC24"/>
      <c r="BD24"/>
      <c r="BE24"/>
      <c r="BF24"/>
    </row>
    <row r="25" spans="1:58">
      <c r="A25" t="s">
        <v>80</v>
      </c>
      <c r="B25" s="84" t="s">
        <v>251</v>
      </c>
      <c r="C25" t="s">
        <v>39</v>
      </c>
      <c r="D25">
        <v>244.83999023437599</v>
      </c>
      <c r="E25">
        <f t="shared" si="0"/>
        <v>261.09298706054682</v>
      </c>
      <c r="F25">
        <f t="shared" si="1"/>
        <v>228.64294433593761</v>
      </c>
      <c r="G25">
        <v>65.273246765136705</v>
      </c>
      <c r="H25">
        <v>57.160736083984403</v>
      </c>
      <c r="I25">
        <v>17259</v>
      </c>
      <c r="J25">
        <v>875</v>
      </c>
      <c r="K25">
        <v>16384</v>
      </c>
      <c r="L25">
        <v>0</v>
      </c>
      <c r="M25">
        <v>0</v>
      </c>
      <c r="N25">
        <v>0</v>
      </c>
      <c r="O25">
        <v>0</v>
      </c>
      <c r="P25"/>
      <c r="Q25"/>
      <c r="R25"/>
      <c r="S25"/>
      <c r="T25"/>
      <c r="U25"/>
      <c r="V25"/>
      <c r="W25"/>
      <c r="X25">
        <v>6071.33837890625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6863.1690345982097</v>
      </c>
      <c r="AM25">
        <v>5177.9928450286397</v>
      </c>
      <c r="AN25">
        <v>5263.4282216943502</v>
      </c>
      <c r="AO25"/>
      <c r="AP25"/>
      <c r="AQ25"/>
      <c r="AR25"/>
      <c r="AS25">
        <v>63.281326293945298</v>
      </c>
      <c r="AT25">
        <v>59.142303466796903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>
      <c r="A26" t="s">
        <v>112</v>
      </c>
      <c r="B26" s="84" t="s">
        <v>252</v>
      </c>
      <c r="C26" t="s">
        <v>57</v>
      </c>
      <c r="D26">
        <v>214.43671875000001</v>
      </c>
      <c r="E26">
        <f t="shared" si="0"/>
        <v>229.94537353515639</v>
      </c>
      <c r="F26">
        <f t="shared" si="1"/>
        <v>198.97897338867199</v>
      </c>
      <c r="G26">
        <v>57.486343383789098</v>
      </c>
      <c r="H26">
        <v>49.744743347167997</v>
      </c>
      <c r="I26">
        <v>16545</v>
      </c>
      <c r="J26">
        <v>737</v>
      </c>
      <c r="K26">
        <v>15808</v>
      </c>
      <c r="L26">
        <v>0</v>
      </c>
      <c r="M26">
        <v>0</v>
      </c>
      <c r="N26">
        <v>0</v>
      </c>
      <c r="O26">
        <v>0</v>
      </c>
      <c r="P26"/>
      <c r="Q26"/>
      <c r="R26"/>
      <c r="S26"/>
      <c r="T26"/>
      <c r="U26"/>
      <c r="V26"/>
      <c r="W26"/>
      <c r="X26">
        <v>4691.85595703125</v>
      </c>
      <c r="Y26"/>
      <c r="Z26"/>
      <c r="AA26"/>
      <c r="AB26"/>
      <c r="AC26"/>
      <c r="AD26"/>
      <c r="AE26"/>
      <c r="AF26"/>
      <c r="AG26"/>
      <c r="AH26"/>
      <c r="AI26"/>
      <c r="AJ26"/>
      <c r="AK26"/>
      <c r="AL26">
        <v>5301.5913834591202</v>
      </c>
      <c r="AM26">
        <v>3562.22039081404</v>
      </c>
      <c r="AN26">
        <v>3639.7009844422901</v>
      </c>
      <c r="AO26"/>
      <c r="AP26"/>
      <c r="AQ26"/>
      <c r="AR26"/>
      <c r="AS26">
        <v>55.585727691650398</v>
      </c>
      <c r="AT26">
        <v>51.635940551757798</v>
      </c>
      <c r="AU26"/>
      <c r="AV26"/>
      <c r="AW26"/>
      <c r="AX26"/>
      <c r="AY26"/>
      <c r="AZ26"/>
      <c r="BA26"/>
      <c r="BB26"/>
      <c r="BC26"/>
      <c r="BD26"/>
      <c r="BE26"/>
      <c r="BF26"/>
    </row>
    <row r="27" spans="1:58">
      <c r="A27" t="s">
        <v>81</v>
      </c>
      <c r="B27" s="84" t="s">
        <v>252</v>
      </c>
      <c r="C27" t="s">
        <v>39</v>
      </c>
      <c r="D27">
        <v>295.48391113281201</v>
      </c>
      <c r="E27">
        <f t="shared" si="0"/>
        <v>312.82403564453119</v>
      </c>
      <c r="F27">
        <f t="shared" si="1"/>
        <v>278.20745849609358</v>
      </c>
      <c r="G27">
        <v>78.206008911132798</v>
      </c>
      <c r="H27">
        <v>69.551864624023395</v>
      </c>
      <c r="I27">
        <v>18403</v>
      </c>
      <c r="J27">
        <v>1120</v>
      </c>
      <c r="K27">
        <v>17283</v>
      </c>
      <c r="L27">
        <v>0</v>
      </c>
      <c r="M27">
        <v>0</v>
      </c>
      <c r="N27">
        <v>0</v>
      </c>
      <c r="O27">
        <v>0</v>
      </c>
      <c r="P27"/>
      <c r="Q27"/>
      <c r="R27"/>
      <c r="S27"/>
      <c r="T27"/>
      <c r="U27"/>
      <c r="V27"/>
      <c r="W27"/>
      <c r="X27">
        <v>6071.33837890625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6928.2141523088703</v>
      </c>
      <c r="AM27">
        <v>5213.3094273285597</v>
      </c>
      <c r="AN27">
        <v>5317.6779157259998</v>
      </c>
      <c r="AO27"/>
      <c r="AP27"/>
      <c r="AQ27"/>
      <c r="AR27"/>
      <c r="AS27">
        <v>76.080734252929702</v>
      </c>
      <c r="AT27">
        <v>71.665374755859403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>
      <c r="A28" t="s">
        <v>113</v>
      </c>
      <c r="B28" s="84" t="s">
        <v>253</v>
      </c>
      <c r="C28" t="s">
        <v>57</v>
      </c>
      <c r="D28">
        <v>218.20791015624999</v>
      </c>
      <c r="E28">
        <f t="shared" si="0"/>
        <v>233.34516906738281</v>
      </c>
      <c r="F28">
        <f t="shared" si="1"/>
        <v>203.11918640136719</v>
      </c>
      <c r="G28">
        <v>58.336292266845703</v>
      </c>
      <c r="H28">
        <v>50.779796600341797</v>
      </c>
      <c r="I28">
        <v>17678</v>
      </c>
      <c r="J28">
        <v>801</v>
      </c>
      <c r="K28">
        <v>16877</v>
      </c>
      <c r="L28">
        <v>0</v>
      </c>
      <c r="M28">
        <v>0</v>
      </c>
      <c r="N28">
        <v>0</v>
      </c>
      <c r="O28">
        <v>0</v>
      </c>
      <c r="P28"/>
      <c r="Q28"/>
      <c r="R28"/>
      <c r="S28"/>
      <c r="T28"/>
      <c r="U28"/>
      <c r="V28"/>
      <c r="W28"/>
      <c r="X28">
        <v>4691.85595703125</v>
      </c>
      <c r="Y28"/>
      <c r="Z28"/>
      <c r="AA28"/>
      <c r="AB28"/>
      <c r="AC28"/>
      <c r="AD28"/>
      <c r="AE28"/>
      <c r="AF28"/>
      <c r="AG28"/>
      <c r="AH28"/>
      <c r="AI28"/>
      <c r="AJ28"/>
      <c r="AK28"/>
      <c r="AL28">
        <v>5254.4580029357803</v>
      </c>
      <c r="AM28">
        <v>3519.15166832368</v>
      </c>
      <c r="AN28">
        <v>3597.7793622949598</v>
      </c>
      <c r="AO28"/>
      <c r="AP28"/>
      <c r="AQ28"/>
      <c r="AR28"/>
      <c r="AS28">
        <v>56.481227874755902</v>
      </c>
      <c r="AT28">
        <v>52.625881195068402</v>
      </c>
      <c r="AU28"/>
      <c r="AV28"/>
      <c r="AW28"/>
      <c r="AX28"/>
      <c r="AY28"/>
      <c r="AZ28"/>
      <c r="BA28"/>
      <c r="BB28"/>
      <c r="BC28"/>
      <c r="BD28"/>
      <c r="BE28"/>
      <c r="BF28"/>
    </row>
    <row r="29" spans="1:58">
      <c r="A29" t="s">
        <v>82</v>
      </c>
      <c r="B29" s="84" t="s">
        <v>253</v>
      </c>
      <c r="C29" t="s">
        <v>39</v>
      </c>
      <c r="D29">
        <v>303.04775390625002</v>
      </c>
      <c r="E29">
        <f t="shared" si="0"/>
        <v>321.05975341796881</v>
      </c>
      <c r="F29">
        <f t="shared" si="1"/>
        <v>285.10446166992199</v>
      </c>
      <c r="G29">
        <v>80.264938354492202</v>
      </c>
      <c r="H29">
        <v>71.276115417480497</v>
      </c>
      <c r="I29">
        <v>17509</v>
      </c>
      <c r="J29">
        <v>1092</v>
      </c>
      <c r="K29">
        <v>16417</v>
      </c>
      <c r="L29">
        <v>0</v>
      </c>
      <c r="M29">
        <v>0</v>
      </c>
      <c r="N29">
        <v>0</v>
      </c>
      <c r="O29">
        <v>0</v>
      </c>
      <c r="P29"/>
      <c r="Q29"/>
      <c r="R29"/>
      <c r="S29"/>
      <c r="T29"/>
      <c r="U29"/>
      <c r="V29"/>
      <c r="W29"/>
      <c r="X29">
        <v>6071.33837890625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6913.8991582961298</v>
      </c>
      <c r="AM29">
        <v>5227.0116119449804</v>
      </c>
      <c r="AN29">
        <v>5332.2192880324501</v>
      </c>
      <c r="AO29"/>
      <c r="AP29"/>
      <c r="AQ29"/>
      <c r="AR29"/>
      <c r="AS29">
        <v>78.057235717773395</v>
      </c>
      <c r="AT29">
        <v>73.471115112304702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>
      <c r="A30" t="s">
        <v>212</v>
      </c>
      <c r="B30" s="84" t="s">
        <v>7</v>
      </c>
      <c r="C30" t="s">
        <v>57</v>
      </c>
      <c r="D30">
        <v>0</v>
      </c>
      <c r="E30">
        <f t="shared" si="0"/>
        <v>0.83378112316131603</v>
      </c>
      <c r="F30">
        <f t="shared" si="1"/>
        <v>0</v>
      </c>
      <c r="G30">
        <v>0.20844528079032901</v>
      </c>
      <c r="H30">
        <v>0</v>
      </c>
      <c r="I30">
        <v>16911</v>
      </c>
      <c r="J30">
        <v>0</v>
      </c>
      <c r="K30">
        <v>16911</v>
      </c>
      <c r="L30">
        <v>0</v>
      </c>
      <c r="M30">
        <v>0</v>
      </c>
      <c r="N30">
        <v>0</v>
      </c>
      <c r="O30">
        <v>0</v>
      </c>
      <c r="P30"/>
      <c r="Q30"/>
      <c r="R30"/>
      <c r="S30"/>
      <c r="T30"/>
      <c r="U30"/>
      <c r="V30"/>
      <c r="W30"/>
      <c r="X30">
        <v>4691.85595703125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>
        <v>0</v>
      </c>
      <c r="AM30">
        <v>3447.34402842801</v>
      </c>
      <c r="AN30">
        <v>3447.34402842801</v>
      </c>
      <c r="AO30"/>
      <c r="AP30"/>
      <c r="AQ30"/>
      <c r="AR30"/>
      <c r="AS30">
        <v>9.5242947340011597E-2</v>
      </c>
      <c r="AT30">
        <v>0</v>
      </c>
      <c r="AU30"/>
      <c r="AV30"/>
      <c r="AW30"/>
      <c r="AX30"/>
      <c r="AY30"/>
      <c r="AZ30"/>
      <c r="BA30"/>
      <c r="BB30"/>
      <c r="BC30"/>
      <c r="BD30"/>
      <c r="BE30"/>
      <c r="BF30"/>
    </row>
    <row r="31" spans="1:58">
      <c r="A31" t="s">
        <v>211</v>
      </c>
      <c r="B31" s="84" t="s">
        <v>7</v>
      </c>
      <c r="C31" t="s">
        <v>39</v>
      </c>
      <c r="D31">
        <v>0</v>
      </c>
      <c r="E31">
        <f t="shared" si="0"/>
        <v>0.773831486701964</v>
      </c>
      <c r="F31">
        <f t="shared" si="1"/>
        <v>0</v>
      </c>
      <c r="G31">
        <v>0.193457871675491</v>
      </c>
      <c r="H31">
        <v>0</v>
      </c>
      <c r="I31">
        <v>18221</v>
      </c>
      <c r="J31">
        <v>0</v>
      </c>
      <c r="K31">
        <v>18221</v>
      </c>
      <c r="L31">
        <v>0</v>
      </c>
      <c r="M31">
        <v>0</v>
      </c>
      <c r="N31">
        <v>0</v>
      </c>
      <c r="O31">
        <v>0</v>
      </c>
      <c r="P31"/>
      <c r="Q31"/>
      <c r="R31"/>
      <c r="S31"/>
      <c r="T31"/>
      <c r="U31"/>
      <c r="V31"/>
      <c r="W31"/>
      <c r="X31">
        <v>6071.33837890625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0</v>
      </c>
      <c r="AM31">
        <v>4973.0060974593398</v>
      </c>
      <c r="AN31">
        <v>4973.0060974593498</v>
      </c>
      <c r="AO31"/>
      <c r="AP31"/>
      <c r="AQ31"/>
      <c r="AR31"/>
      <c r="AS31">
        <v>8.8395185768604306E-2</v>
      </c>
      <c r="AT31">
        <v>0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>
      <c r="A32" t="s">
        <v>150</v>
      </c>
      <c r="B32" s="84" t="s">
        <v>55</v>
      </c>
      <c r="C32" t="s">
        <v>57</v>
      </c>
      <c r="D32">
        <v>24.358171081542999</v>
      </c>
      <c r="E32">
        <f t="shared" si="0"/>
        <v>29.70230674743652</v>
      </c>
      <c r="F32">
        <f t="shared" si="1"/>
        <v>19.700252532958999</v>
      </c>
      <c r="G32">
        <v>7.42557668685913</v>
      </c>
      <c r="H32">
        <v>4.9250631332397496</v>
      </c>
      <c r="I32">
        <v>17820</v>
      </c>
      <c r="J32">
        <v>92</v>
      </c>
      <c r="K32">
        <v>17728</v>
      </c>
      <c r="L32">
        <v>0</v>
      </c>
      <c r="M32">
        <v>0</v>
      </c>
      <c r="N32">
        <v>0</v>
      </c>
      <c r="O32">
        <v>0</v>
      </c>
      <c r="P32"/>
      <c r="Q32"/>
      <c r="R32"/>
      <c r="S32"/>
      <c r="T32"/>
      <c r="U32"/>
      <c r="V32"/>
      <c r="W32"/>
      <c r="X32">
        <v>4691.85595703125</v>
      </c>
      <c r="Y32"/>
      <c r="Z32"/>
      <c r="AA32"/>
      <c r="AB32"/>
      <c r="AC32"/>
      <c r="AD32"/>
      <c r="AE32"/>
      <c r="AF32"/>
      <c r="AG32"/>
      <c r="AH32"/>
      <c r="AI32"/>
      <c r="AJ32"/>
      <c r="AK32"/>
      <c r="AL32">
        <v>5476.5242813773802</v>
      </c>
      <c r="AM32">
        <v>3461.89335684656</v>
      </c>
      <c r="AN32">
        <v>3472.2943694760102</v>
      </c>
      <c r="AO32"/>
      <c r="AP32"/>
      <c r="AQ32"/>
      <c r="AR32"/>
      <c r="AS32">
        <v>6.7454509735107404</v>
      </c>
      <c r="AT32">
        <v>5.4778413772582999</v>
      </c>
      <c r="AU32"/>
      <c r="AV32"/>
      <c r="AW32"/>
      <c r="AX32"/>
      <c r="AY32"/>
      <c r="AZ32"/>
      <c r="BA32"/>
      <c r="BB32"/>
      <c r="BC32"/>
      <c r="BD32"/>
      <c r="BE32"/>
      <c r="BF32"/>
    </row>
    <row r="33" spans="1:58">
      <c r="A33" t="s">
        <v>149</v>
      </c>
      <c r="B33" s="84" t="s">
        <v>55</v>
      </c>
      <c r="C33" t="s">
        <v>39</v>
      </c>
      <c r="D33">
        <v>29.954794311523397</v>
      </c>
      <c r="E33">
        <f t="shared" si="0"/>
        <v>35.43285751342772</v>
      </c>
      <c r="F33">
        <f t="shared" si="1"/>
        <v>24.483100891113281</v>
      </c>
      <c r="G33">
        <v>8.85821437835693</v>
      </c>
      <c r="H33">
        <v>6.1207752227783203</v>
      </c>
      <c r="I33">
        <v>18124</v>
      </c>
      <c r="J33">
        <v>115</v>
      </c>
      <c r="K33">
        <v>18009</v>
      </c>
      <c r="L33">
        <v>0</v>
      </c>
      <c r="M33">
        <v>0</v>
      </c>
      <c r="N33">
        <v>0</v>
      </c>
      <c r="O33">
        <v>0</v>
      </c>
      <c r="P33"/>
      <c r="Q33"/>
      <c r="R33"/>
      <c r="S33"/>
      <c r="T33"/>
      <c r="U33"/>
      <c r="V33"/>
      <c r="W33"/>
      <c r="X33">
        <v>6071.33837890625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6850.0597443953802</v>
      </c>
      <c r="AM33">
        <v>5007.8305938854601</v>
      </c>
      <c r="AN33">
        <v>5019.5198651450501</v>
      </c>
      <c r="AO33"/>
      <c r="AP33"/>
      <c r="AQ33"/>
      <c r="AR33"/>
      <c r="AS33">
        <v>8.1872320175170898</v>
      </c>
      <c r="AT33">
        <v>6.7905797958373997</v>
      </c>
      <c r="AU33"/>
      <c r="AV33"/>
      <c r="AW33"/>
      <c r="AX33"/>
      <c r="AY33"/>
      <c r="AZ33"/>
      <c r="BA33"/>
      <c r="BB33"/>
      <c r="BC33"/>
      <c r="BD33"/>
      <c r="BE33"/>
      <c r="BF33"/>
    </row>
  </sheetData>
  <autoFilter ref="A1:BK1" xr:uid="{62B4373B-A5C6-AC46-9277-C22408EE8D64}">
    <sortState xmlns:xlrd2="http://schemas.microsoft.com/office/spreadsheetml/2017/richdata2" ref="A2:BK33">
      <sortCondition ref="B1:B33"/>
    </sortState>
  </autoFilter>
  <pageMargins left="0.75" right="0.75" top="1" bottom="1" header="0.5" footer="0.5"/>
  <pageSetup orientation="portrait" horizontalDpi="0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sheetPr>
    <pageSetUpPr fitToPage="1"/>
  </sheetPr>
  <dimension ref="B4:N32"/>
  <sheetViews>
    <sheetView workbookViewId="0">
      <selection activeCell="F13" sqref="F13"/>
    </sheetView>
  </sheetViews>
  <sheetFormatPr defaultColWidth="10.83203125" defaultRowHeight="15.5"/>
  <cols>
    <col min="1" max="1" width="10.83203125" style="73"/>
    <col min="2" max="14" width="17" style="73" customWidth="1"/>
    <col min="15" max="16384" width="10.83203125" style="73"/>
  </cols>
  <sheetData>
    <row r="4" spans="2:14" ht="16" thickBot="1"/>
    <row r="5" spans="2:14" ht="16" thickBot="1">
      <c r="B5" s="18" t="s">
        <v>0</v>
      </c>
      <c r="C5" s="7">
        <v>1</v>
      </c>
      <c r="D5" s="7">
        <v>2</v>
      </c>
      <c r="E5" s="7">
        <v>3</v>
      </c>
      <c r="F5" s="7">
        <v>4</v>
      </c>
      <c r="G5" s="7">
        <v>5</v>
      </c>
      <c r="H5" s="7">
        <v>6</v>
      </c>
      <c r="I5" s="7">
        <v>7</v>
      </c>
      <c r="J5" s="7">
        <v>8</v>
      </c>
      <c r="K5" s="7">
        <v>9</v>
      </c>
      <c r="L5" s="7">
        <v>10</v>
      </c>
      <c r="M5" s="7">
        <v>11</v>
      </c>
      <c r="N5" s="19">
        <v>12</v>
      </c>
    </row>
    <row r="6" spans="2:14" ht="16" thickBot="1">
      <c r="B6" s="1"/>
      <c r="C6" s="145"/>
      <c r="D6" s="145"/>
      <c r="E6" s="146" t="s">
        <v>155</v>
      </c>
      <c r="F6" s="146" t="s">
        <v>155</v>
      </c>
      <c r="G6" s="147" t="s">
        <v>25</v>
      </c>
      <c r="H6" s="147" t="s">
        <v>25</v>
      </c>
      <c r="I6" s="148" t="s">
        <v>32</v>
      </c>
      <c r="J6" s="148" t="s">
        <v>32</v>
      </c>
      <c r="K6" s="149" t="s">
        <v>144</v>
      </c>
      <c r="L6" s="149" t="s">
        <v>144</v>
      </c>
      <c r="M6" s="20"/>
      <c r="N6" s="21"/>
    </row>
    <row r="7" spans="2:14">
      <c r="B7" s="5" t="s">
        <v>1</v>
      </c>
      <c r="C7" s="150"/>
      <c r="D7" s="59"/>
      <c r="E7" s="151" t="s">
        <v>254</v>
      </c>
      <c r="F7" s="151" t="s">
        <v>7</v>
      </c>
      <c r="G7" s="152" t="s">
        <v>254</v>
      </c>
      <c r="H7" s="152" t="s">
        <v>7</v>
      </c>
      <c r="I7" s="153" t="s">
        <v>254</v>
      </c>
      <c r="J7" s="153" t="s">
        <v>7</v>
      </c>
      <c r="K7" s="154" t="s">
        <v>254</v>
      </c>
      <c r="L7" s="154" t="s">
        <v>7</v>
      </c>
      <c r="M7" s="82" t="s">
        <v>269</v>
      </c>
      <c r="N7" s="60"/>
    </row>
    <row r="8" spans="2:14">
      <c r="B8" s="5" t="s">
        <v>2</v>
      </c>
      <c r="C8" s="155"/>
      <c r="D8" s="156"/>
      <c r="E8" s="157" t="s">
        <v>255</v>
      </c>
      <c r="F8" s="157" t="s">
        <v>262</v>
      </c>
      <c r="G8" s="158" t="s">
        <v>255</v>
      </c>
      <c r="H8" s="158" t="s">
        <v>262</v>
      </c>
      <c r="I8" s="159" t="s">
        <v>255</v>
      </c>
      <c r="J8" s="159" t="s">
        <v>262</v>
      </c>
      <c r="K8" s="160" t="s">
        <v>255</v>
      </c>
      <c r="L8" s="160" t="s">
        <v>262</v>
      </c>
      <c r="M8" s="80" t="s">
        <v>270</v>
      </c>
      <c r="N8" s="55"/>
    </row>
    <row r="9" spans="2:14">
      <c r="B9" s="5" t="s">
        <v>3</v>
      </c>
      <c r="C9" s="155"/>
      <c r="D9" s="156"/>
      <c r="E9" s="157" t="s">
        <v>256</v>
      </c>
      <c r="F9" s="157">
        <v>12313</v>
      </c>
      <c r="G9" s="158" t="s">
        <v>256</v>
      </c>
      <c r="H9" s="158">
        <v>12313</v>
      </c>
      <c r="I9" s="159" t="s">
        <v>256</v>
      </c>
      <c r="J9" s="159">
        <v>12313</v>
      </c>
      <c r="K9" s="160" t="s">
        <v>256</v>
      </c>
      <c r="L9" s="160">
        <v>12313</v>
      </c>
      <c r="M9" s="81" t="s">
        <v>269</v>
      </c>
      <c r="N9" s="55"/>
    </row>
    <row r="10" spans="2:14">
      <c r="B10" s="5" t="s">
        <v>4</v>
      </c>
      <c r="C10" s="155"/>
      <c r="D10" s="156"/>
      <c r="E10" s="157" t="s">
        <v>257</v>
      </c>
      <c r="F10" s="157" t="s">
        <v>263</v>
      </c>
      <c r="G10" s="158" t="s">
        <v>257</v>
      </c>
      <c r="H10" s="158" t="s">
        <v>263</v>
      </c>
      <c r="I10" s="159" t="s">
        <v>257</v>
      </c>
      <c r="J10" s="159" t="s">
        <v>263</v>
      </c>
      <c r="K10" s="160" t="s">
        <v>257</v>
      </c>
      <c r="L10" s="160" t="s">
        <v>263</v>
      </c>
      <c r="M10" s="81" t="s">
        <v>270</v>
      </c>
      <c r="N10" s="161"/>
    </row>
    <row r="11" spans="2:14">
      <c r="B11" s="5" t="s">
        <v>5</v>
      </c>
      <c r="C11" s="155"/>
      <c r="D11" s="156"/>
      <c r="E11" s="157" t="s">
        <v>258</v>
      </c>
      <c r="F11" s="157" t="s">
        <v>264</v>
      </c>
      <c r="G11" s="158" t="s">
        <v>258</v>
      </c>
      <c r="H11" s="158" t="s">
        <v>264</v>
      </c>
      <c r="I11" s="159" t="s">
        <v>258</v>
      </c>
      <c r="J11" s="159" t="s">
        <v>264</v>
      </c>
      <c r="K11" s="160" t="s">
        <v>258</v>
      </c>
      <c r="L11" s="160" t="s">
        <v>264</v>
      </c>
      <c r="M11" s="162" t="s">
        <v>269</v>
      </c>
      <c r="N11" s="75"/>
    </row>
    <row r="12" spans="2:14">
      <c r="B12" s="5" t="s">
        <v>6</v>
      </c>
      <c r="C12" s="155"/>
      <c r="D12" s="156"/>
      <c r="E12" s="157" t="s">
        <v>259</v>
      </c>
      <c r="F12" s="157" t="s">
        <v>265</v>
      </c>
      <c r="G12" s="158" t="s">
        <v>259</v>
      </c>
      <c r="H12" s="158" t="s">
        <v>265</v>
      </c>
      <c r="I12" s="159" t="s">
        <v>259</v>
      </c>
      <c r="J12" s="159" t="s">
        <v>265</v>
      </c>
      <c r="K12" s="160" t="s">
        <v>259</v>
      </c>
      <c r="L12" s="160" t="s">
        <v>265</v>
      </c>
      <c r="M12" s="162" t="s">
        <v>270</v>
      </c>
      <c r="N12" s="55"/>
    </row>
    <row r="13" spans="2:14">
      <c r="B13" s="5" t="s">
        <v>8</v>
      </c>
      <c r="C13" s="155"/>
      <c r="D13" s="156"/>
      <c r="E13" s="157" t="s">
        <v>260</v>
      </c>
      <c r="F13" s="157" t="s">
        <v>266</v>
      </c>
      <c r="G13" s="158" t="s">
        <v>260</v>
      </c>
      <c r="H13" s="158" t="s">
        <v>266</v>
      </c>
      <c r="I13" s="163" t="s">
        <v>260</v>
      </c>
      <c r="J13" s="163" t="s">
        <v>266</v>
      </c>
      <c r="K13" s="164" t="s">
        <v>260</v>
      </c>
      <c r="L13" s="164" t="s">
        <v>266</v>
      </c>
      <c r="M13" s="79" t="s">
        <v>269</v>
      </c>
      <c r="N13" s="55"/>
    </row>
    <row r="14" spans="2:14" ht="16" thickBot="1">
      <c r="B14" s="6" t="s">
        <v>9</v>
      </c>
      <c r="C14" s="165"/>
      <c r="D14" s="166"/>
      <c r="E14" s="167" t="s">
        <v>261</v>
      </c>
      <c r="F14" s="167" t="s">
        <v>7</v>
      </c>
      <c r="G14" s="168" t="s">
        <v>261</v>
      </c>
      <c r="H14" s="168" t="s">
        <v>7</v>
      </c>
      <c r="I14" s="169" t="s">
        <v>261</v>
      </c>
      <c r="J14" s="169" t="s">
        <v>7</v>
      </c>
      <c r="K14" s="170" t="s">
        <v>261</v>
      </c>
      <c r="L14" s="170" t="s">
        <v>7</v>
      </c>
      <c r="M14" s="83" t="s">
        <v>270</v>
      </c>
      <c r="N14" s="56"/>
    </row>
    <row r="15" spans="2:14">
      <c r="C15" s="171"/>
      <c r="D15" s="171"/>
      <c r="E15" s="171"/>
      <c r="F15" s="171"/>
    </row>
    <row r="16" spans="2:14" ht="16" thickBot="1"/>
    <row r="17" spans="2:14" ht="17.149999999999999" customHeight="1" thickBot="1">
      <c r="B17" s="172"/>
      <c r="C17" s="173" t="s">
        <v>18</v>
      </c>
      <c r="D17" s="174"/>
      <c r="E17" s="2"/>
      <c r="F17" s="175"/>
      <c r="G17" s="176"/>
      <c r="H17" s="144" t="s">
        <v>267</v>
      </c>
      <c r="I17" s="177"/>
      <c r="K17" s="177"/>
      <c r="L17" s="177"/>
      <c r="M17" s="61"/>
      <c r="N17" s="175"/>
    </row>
    <row r="18" spans="2:14">
      <c r="B18" s="1"/>
      <c r="C18" s="2" t="s">
        <v>10</v>
      </c>
      <c r="D18" s="178">
        <v>20</v>
      </c>
      <c r="E18" s="179"/>
      <c r="F18" s="180"/>
      <c r="G18" s="144" t="s">
        <v>263</v>
      </c>
      <c r="H18" s="181">
        <v>12162</v>
      </c>
      <c r="I18" s="182"/>
      <c r="K18" s="61"/>
      <c r="L18" s="182"/>
      <c r="M18" s="182"/>
      <c r="N18" s="180"/>
    </row>
    <row r="19" spans="2:14">
      <c r="B19" s="3" t="s">
        <v>11</v>
      </c>
      <c r="C19" s="8">
        <v>5</v>
      </c>
      <c r="D19" s="178">
        <f>(C19*$D$18)</f>
        <v>100</v>
      </c>
      <c r="E19" s="179"/>
      <c r="F19" s="180"/>
      <c r="G19" s="144" t="s">
        <v>264</v>
      </c>
      <c r="H19" s="181">
        <v>12173</v>
      </c>
      <c r="I19" s="182"/>
      <c r="K19" s="61"/>
      <c r="L19" s="182"/>
      <c r="M19" s="182"/>
      <c r="N19" s="180"/>
    </row>
    <row r="20" spans="2:14">
      <c r="B20" s="3" t="s">
        <v>12</v>
      </c>
      <c r="C20" s="8">
        <v>2</v>
      </c>
      <c r="D20" s="178">
        <f>(C20*$D$18)</f>
        <v>40</v>
      </c>
      <c r="E20" s="179"/>
      <c r="F20" s="180"/>
      <c r="G20" s="144" t="s">
        <v>265</v>
      </c>
      <c r="H20" s="181">
        <v>12193</v>
      </c>
      <c r="I20" s="182"/>
      <c r="K20" s="61"/>
      <c r="L20" s="182"/>
      <c r="M20" s="182"/>
      <c r="N20" s="180"/>
    </row>
    <row r="21" spans="2:14">
      <c r="B21" s="3" t="s">
        <v>13</v>
      </c>
      <c r="C21" s="8">
        <v>1</v>
      </c>
      <c r="D21" s="178">
        <f>(C21*$D$18)</f>
        <v>20</v>
      </c>
      <c r="E21" s="179"/>
      <c r="F21" s="180"/>
      <c r="G21" s="144" t="s">
        <v>266</v>
      </c>
      <c r="H21" s="181">
        <v>12204</v>
      </c>
      <c r="I21" s="182"/>
      <c r="K21" s="61"/>
      <c r="L21" s="182"/>
      <c r="M21" s="182"/>
      <c r="N21" s="175"/>
    </row>
    <row r="22" spans="2:14">
      <c r="B22" s="3" t="s">
        <v>14</v>
      </c>
      <c r="C22" s="8">
        <v>1</v>
      </c>
      <c r="D22" s="178">
        <f>(C22*$D$18)</f>
        <v>20</v>
      </c>
      <c r="E22" s="179"/>
      <c r="F22" s="180"/>
      <c r="G22" s="144"/>
      <c r="H22" s="181" t="s">
        <v>268</v>
      </c>
      <c r="I22" s="182"/>
      <c r="K22" s="61"/>
      <c r="L22" s="182"/>
      <c r="M22" s="182"/>
      <c r="N22" s="175"/>
    </row>
    <row r="23" spans="2:14">
      <c r="B23" s="3" t="s">
        <v>15</v>
      </c>
      <c r="C23" s="8">
        <v>6</v>
      </c>
      <c r="D23" s="178">
        <f>(C23*$D$18)</f>
        <v>120</v>
      </c>
      <c r="E23" s="179"/>
      <c r="F23" s="180"/>
      <c r="G23" s="61"/>
      <c r="H23" s="61"/>
      <c r="I23" s="182"/>
      <c r="J23" s="182"/>
      <c r="K23" s="61"/>
      <c r="L23" s="182"/>
      <c r="M23" s="182"/>
      <c r="N23" s="175"/>
    </row>
    <row r="24" spans="2:14">
      <c r="B24" s="3" t="s">
        <v>17</v>
      </c>
      <c r="C24" s="8">
        <v>5</v>
      </c>
      <c r="D24" s="183"/>
      <c r="E24" s="179"/>
      <c r="F24" s="180"/>
      <c r="G24" s="61"/>
      <c r="H24" s="61"/>
      <c r="I24" s="182"/>
      <c r="J24" s="182"/>
      <c r="K24" s="61"/>
      <c r="L24" s="182"/>
      <c r="M24" s="182"/>
      <c r="N24" s="175"/>
    </row>
    <row r="25" spans="2:14" ht="16" thickBot="1">
      <c r="B25" s="4" t="s">
        <v>16</v>
      </c>
      <c r="C25" s="9">
        <v>20</v>
      </c>
      <c r="D25" s="184">
        <f>SUM(D19:D23)</f>
        <v>300</v>
      </c>
      <c r="E25" s="185">
        <f>(D25/8) * 0.95</f>
        <v>35.625</v>
      </c>
      <c r="F25" s="180"/>
      <c r="G25" s="61"/>
      <c r="H25" s="61"/>
      <c r="I25" s="182"/>
      <c r="J25" s="182"/>
      <c r="K25" s="61"/>
      <c r="L25" s="182"/>
      <c r="M25" s="182"/>
      <c r="N25" s="175"/>
    </row>
    <row r="26" spans="2:14" ht="16" thickBot="1"/>
    <row r="27" spans="2:14" ht="16" thickBot="1">
      <c r="B27" s="10" t="s">
        <v>31</v>
      </c>
      <c r="C27" s="186" t="s">
        <v>19</v>
      </c>
      <c r="D27" s="187" t="s">
        <v>20</v>
      </c>
      <c r="E27" s="188" t="s">
        <v>23</v>
      </c>
    </row>
    <row r="28" spans="2:14">
      <c r="B28" s="11">
        <v>1</v>
      </c>
      <c r="C28" s="189" t="s">
        <v>22</v>
      </c>
      <c r="D28" s="12" t="s">
        <v>21</v>
      </c>
      <c r="E28" s="13" t="s">
        <v>24</v>
      </c>
    </row>
    <row r="29" spans="2:14">
      <c r="B29" s="14">
        <v>2</v>
      </c>
      <c r="C29" s="190" t="s">
        <v>26</v>
      </c>
      <c r="D29" s="15" t="s">
        <v>25</v>
      </c>
      <c r="E29" s="16" t="s">
        <v>27</v>
      </c>
    </row>
    <row r="30" spans="2:14">
      <c r="B30" s="49">
        <v>3</v>
      </c>
      <c r="C30" s="50" t="s">
        <v>29</v>
      </c>
      <c r="D30" s="50" t="s">
        <v>28</v>
      </c>
      <c r="E30" s="51" t="s">
        <v>30</v>
      </c>
    </row>
    <row r="31" spans="2:14">
      <c r="B31" s="52">
        <v>4</v>
      </c>
      <c r="C31" s="53" t="s">
        <v>33</v>
      </c>
      <c r="D31" s="53" t="s">
        <v>32</v>
      </c>
      <c r="E31" s="54" t="s">
        <v>34</v>
      </c>
    </row>
    <row r="32" spans="2:14" s="78" customFormat="1" ht="13">
      <c r="B32" s="45">
        <v>5</v>
      </c>
      <c r="C32" s="76" t="s">
        <v>153</v>
      </c>
      <c r="D32" s="191" t="s">
        <v>144</v>
      </c>
      <c r="E32" s="77" t="s">
        <v>154</v>
      </c>
    </row>
  </sheetData>
  <phoneticPr fontId="2" type="noConversion"/>
  <pageMargins left="0.7" right="0.7" top="0.75" bottom="0.75" header="0.3" footer="0.3"/>
  <pageSetup scale="49" orientation="landscape" horizontalDpi="0" verticalDpi="0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E5C88D74-F765-48DD-82AC-1CF820E823CC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C473BCCA-6774-47F6-A816-A4C75B56DAD3}"/>
</file>

<file path=customXml/itemProps3.xml><?xml version="1.0" encoding="utf-8"?>
<ds:datastoreItem xmlns:ds="http://schemas.openxmlformats.org/officeDocument/2006/customXml" ds:itemID="{501CFD29-2D64-4211-8B9D-CAD32B60CF6E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Results "Variant" samples</vt:lpstr>
      <vt:lpstr>Results "Variant" samples (2)</vt:lpstr>
      <vt:lpstr>Results N2 N1 "Regular" samples</vt:lpstr>
      <vt:lpstr>Results N2 N1 "Regular" sam (2)</vt:lpstr>
      <vt:lpstr>Variant ddPCR data</vt:lpstr>
      <vt:lpstr>Variant N1 N2 ddPCR data</vt:lpstr>
      <vt:lpstr>Layout N1 N2</vt:lpstr>
      <vt:lpstr>Regular N1 N2 ddPCR data</vt:lpstr>
      <vt:lpstr>Layout Variant assays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cp:lastPrinted>2022-01-03T17:23:12Z</cp:lastPrinted>
  <dcterms:created xsi:type="dcterms:W3CDTF">2020-09-04T15:22:02Z</dcterms:created>
  <dcterms:modified xsi:type="dcterms:W3CDTF">2022-01-04T18:34:04Z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